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g3ji\Desktop\"/>
    </mc:Choice>
  </mc:AlternateContent>
  <xr:revisionPtr revIDLastSave="0" documentId="13_ncr:1_{83BD69E6-F3AD-41FF-A5CA-C733CC1E4FCB}" xr6:coauthVersionLast="47" xr6:coauthVersionMax="47" xr10:uidLastSave="{00000000-0000-0000-0000-000000000000}"/>
  <bookViews>
    <workbookView xWindow="-110" yWindow="-110" windowWidth="19420" windowHeight="10300" tabRatio="873" activeTab="1" xr2:uid="{00000000-000D-0000-FFFF-FFFF00000000}"/>
  </bookViews>
  <sheets>
    <sheet name="tabulka_tisk" sheetId="16" r:id="rId1"/>
    <sheet name="Prezence" sheetId="7" r:id="rId2"/>
    <sheet name="skupina 1" sheetId="23" r:id="rId3"/>
    <sheet name="skupina 2" sheetId="22" r:id="rId4"/>
    <sheet name="skupina 3" sheetId="19" r:id="rId5"/>
    <sheet name="skupina 4" sheetId="28" r:id="rId6"/>
    <sheet name="Pavouk_finále" sheetId="25" r:id="rId7"/>
    <sheet name="Pavouk_nepostupující" sheetId="30" r:id="rId8"/>
    <sheet name="žáci 1 " sheetId="5" r:id="rId9"/>
    <sheet name="žáci 2" sheetId="29" r:id="rId10"/>
    <sheet name="dívky" sheetId="31" r:id="rId11"/>
    <sheet name="finále žáci" sheetId="15" r:id="rId12"/>
    <sheet name="Pavouk_2_skupiny" sheetId="27" r:id="rId13"/>
    <sheet name="Pavouk_nákres" sheetId="24" r:id="rId14"/>
    <sheet name="List3" sheetId="3" r:id="rId15"/>
    <sheet name="List4" sheetId="26" r:id="rId16"/>
  </sheets>
  <definedNames>
    <definedName name="_xlnm._FilterDatabase" localSheetId="1" hidden="1">Prezence!$A$2:$N$24</definedName>
    <definedName name="skore">List3!$C$2:$C$8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1" l="1" a="1"/>
  <c r="I16" i="31" s="1"/>
  <c r="H15" i="31" a="1"/>
  <c r="H16" i="31" s="1"/>
  <c r="G16" i="31"/>
  <c r="G15" i="31"/>
  <c r="G14" i="31" a="1"/>
  <c r="G14" i="31" s="1"/>
  <c r="F13" i="31" a="1"/>
  <c r="F13" i="31" s="1"/>
  <c r="E16" i="31"/>
  <c r="E15" i="31"/>
  <c r="E12" i="31" a="1"/>
  <c r="E14" i="31" s="1"/>
  <c r="D11" i="31" a="1"/>
  <c r="D15" i="31" s="1"/>
  <c r="C10" i="31" a="1"/>
  <c r="C16" i="31" s="1"/>
  <c r="S9" i="31" a="1"/>
  <c r="S9" i="31" s="1"/>
  <c r="Q9" i="31" a="1"/>
  <c r="Q9" i="31" s="1"/>
  <c r="O9" i="31" a="1"/>
  <c r="O9" i="31" s="1"/>
  <c r="M9" i="31" a="1"/>
  <c r="M9" i="31" s="1"/>
  <c r="L9" i="31"/>
  <c r="B9" i="31" a="1"/>
  <c r="B12" i="31" s="1"/>
  <c r="I16" i="29" a="1"/>
  <c r="I16" i="29" s="1"/>
  <c r="H15" i="29" a="1"/>
  <c r="H16" i="29" s="1"/>
  <c r="G16" i="29"/>
  <c r="G15" i="29"/>
  <c r="G14" i="29" a="1"/>
  <c r="G14" i="29" s="1"/>
  <c r="F13" i="29" a="1"/>
  <c r="F13" i="29" s="1"/>
  <c r="E12" i="29" a="1"/>
  <c r="E13" i="29" s="1"/>
  <c r="D11" i="29" a="1"/>
  <c r="D14" i="29" s="1"/>
  <c r="C10" i="29" a="1"/>
  <c r="C16" i="29" s="1"/>
  <c r="S9" i="29" a="1"/>
  <c r="S9" i="29" s="1"/>
  <c r="Q9" i="29" a="1"/>
  <c r="Q9" i="29" s="1"/>
  <c r="O9" i="29" a="1"/>
  <c r="O9" i="29" s="1"/>
  <c r="M9" i="29" a="1"/>
  <c r="M9" i="29" s="1"/>
  <c r="L9" i="29"/>
  <c r="B9" i="29" a="1"/>
  <c r="B11" i="29" s="1"/>
  <c r="I16" i="28" a="1"/>
  <c r="I16" i="28" s="1"/>
  <c r="H15" i="28" a="1"/>
  <c r="H16" i="28" s="1"/>
  <c r="G14" i="28" a="1"/>
  <c r="G14" i="28" s="1"/>
  <c r="F16" i="28"/>
  <c r="F14" i="28"/>
  <c r="F13" i="28" a="1"/>
  <c r="F13" i="28" s="1"/>
  <c r="E12" i="28" a="1"/>
  <c r="E13" i="28" s="1"/>
  <c r="D11" i="28" a="1"/>
  <c r="D14" i="28" s="1"/>
  <c r="C10" i="28" a="1"/>
  <c r="C16" i="28" s="1"/>
  <c r="S9" i="28" a="1"/>
  <c r="S9" i="28" s="1"/>
  <c r="Q9" i="28" a="1"/>
  <c r="Q9" i="28" s="1"/>
  <c r="O9" i="28" a="1"/>
  <c r="O9" i="28" s="1"/>
  <c r="M9" i="28" a="1"/>
  <c r="M9" i="28" s="1"/>
  <c r="L9" i="28"/>
  <c r="N9" i="28" s="1"/>
  <c r="B9" i="28" a="1"/>
  <c r="B11" i="28" s="1"/>
  <c r="I16" i="23" a="1"/>
  <c r="I16" i="23" s="1"/>
  <c r="H15" i="23" a="1"/>
  <c r="H15" i="23" s="1"/>
  <c r="G14" i="23" a="1"/>
  <c r="G14" i="23" s="1"/>
  <c r="F13" i="23" a="1"/>
  <c r="F16" i="23" s="1"/>
  <c r="E12" i="23" a="1"/>
  <c r="E16" i="23" s="1"/>
  <c r="D11" i="23" a="1"/>
  <c r="D14" i="23" s="1"/>
  <c r="C10" i="23" a="1"/>
  <c r="C16" i="23" s="1"/>
  <c r="S9" i="23" a="1"/>
  <c r="S9" i="23" s="1"/>
  <c r="Q9" i="23" a="1"/>
  <c r="Q9" i="23" s="1"/>
  <c r="O9" i="23" a="1"/>
  <c r="O9" i="23" s="1"/>
  <c r="M9" i="23" a="1"/>
  <c r="M9" i="23" s="1"/>
  <c r="L9" i="23"/>
  <c r="B9" i="23" a="1"/>
  <c r="B15" i="23" s="1"/>
  <c r="I16" i="22"/>
  <c r="I16" i="22" a="1"/>
  <c r="H15" i="22" a="1"/>
  <c r="H15" i="22" s="1"/>
  <c r="G14" i="22" a="1"/>
  <c r="G16" i="22" s="1"/>
  <c r="F15" i="22"/>
  <c r="F14" i="22"/>
  <c r="F13" i="22" a="1"/>
  <c r="F16" i="22" s="1"/>
  <c r="E12" i="22" a="1"/>
  <c r="E15" i="22" s="1"/>
  <c r="D11" i="22" a="1"/>
  <c r="D16" i="22" s="1"/>
  <c r="C10" i="22" a="1"/>
  <c r="C14" i="22" s="1"/>
  <c r="S9" i="22" a="1"/>
  <c r="S9" i="22" s="1"/>
  <c r="Q9" i="22" a="1"/>
  <c r="Q9" i="22" s="1"/>
  <c r="O9" i="22" a="1"/>
  <c r="O9" i="22" s="1"/>
  <c r="M9" i="22" a="1"/>
  <c r="M9" i="22" s="1"/>
  <c r="L9" i="22"/>
  <c r="B9" i="22" a="1"/>
  <c r="B13" i="22" s="1"/>
  <c r="I16" i="19" a="1"/>
  <c r="I16" i="19" s="1"/>
  <c r="H15" i="19" a="1"/>
  <c r="H15" i="19" s="1"/>
  <c r="G14" i="19" a="1"/>
  <c r="G16" i="19" s="1"/>
  <c r="F13" i="19" a="1"/>
  <c r="F16" i="19" s="1"/>
  <c r="E12" i="19" a="1"/>
  <c r="E15" i="19" s="1"/>
  <c r="D11" i="19" a="1"/>
  <c r="D16" i="19" s="1"/>
  <c r="C10" i="19" a="1"/>
  <c r="C14" i="19" s="1"/>
  <c r="S9" i="19" a="1"/>
  <c r="S9" i="19" s="1"/>
  <c r="Q9" i="19" a="1"/>
  <c r="Q9" i="19" s="1"/>
  <c r="O9" i="19" a="1"/>
  <c r="O9" i="19" s="1"/>
  <c r="M9" i="19" a="1"/>
  <c r="M9" i="19" s="1"/>
  <c r="L9" i="19"/>
  <c r="B9" i="19" a="1"/>
  <c r="B14" i="19" s="1"/>
  <c r="E24" i="7"/>
  <c r="L9" i="15"/>
  <c r="M9" i="15" a="1"/>
  <c r="M9" i="15" s="1"/>
  <c r="O9" i="15" a="1"/>
  <c r="O9" i="15" s="1"/>
  <c r="Q9" i="15" a="1"/>
  <c r="Q9" i="15" s="1"/>
  <c r="S9" i="15" a="1"/>
  <c r="S9" i="15" s="1"/>
  <c r="C10" i="15" a="1"/>
  <c r="C10" i="15" s="1"/>
  <c r="D11" i="15" a="1"/>
  <c r="D11" i="15" s="1"/>
  <c r="E12" i="15" a="1"/>
  <c r="E12" i="15" s="1"/>
  <c r="F13" i="15" a="1"/>
  <c r="F13" i="15" s="1"/>
  <c r="G14" i="15" a="1"/>
  <c r="G14" i="15" s="1"/>
  <c r="H15" i="15" a="1"/>
  <c r="H15" i="15" s="1"/>
  <c r="I16" i="15" a="1"/>
  <c r="I16" i="15" s="1"/>
  <c r="B9" i="5" a="1"/>
  <c r="B9" i="5" s="1"/>
  <c r="L9" i="5"/>
  <c r="M9" i="5" a="1"/>
  <c r="M9" i="5" s="1"/>
  <c r="O9" i="5" a="1"/>
  <c r="O9" i="5" s="1"/>
  <c r="Q9" i="5" a="1"/>
  <c r="Q9" i="5" s="1"/>
  <c r="S9" i="5" a="1"/>
  <c r="S9" i="5" s="1"/>
  <c r="C10" i="5" a="1"/>
  <c r="C10" i="5" s="1"/>
  <c r="D11" i="5" a="1"/>
  <c r="D11" i="5" s="1"/>
  <c r="E12" i="5" a="1"/>
  <c r="E12" i="5" s="1"/>
  <c r="F13" i="5" a="1"/>
  <c r="F13" i="5" s="1"/>
  <c r="G14" i="5" a="1"/>
  <c r="G14" i="5" s="1"/>
  <c r="H15" i="5" a="1"/>
  <c r="H15" i="5" s="1"/>
  <c r="I16" i="5" a="1"/>
  <c r="I16" i="5" s="1"/>
  <c r="D16" i="31" l="1"/>
  <c r="C11" i="31"/>
  <c r="N9" i="31"/>
  <c r="C12" i="31"/>
  <c r="C10" i="31"/>
  <c r="S10" i="31" s="1" a="1"/>
  <c r="S10" i="31" s="1"/>
  <c r="C13" i="31"/>
  <c r="B13" i="31"/>
  <c r="B14" i="31"/>
  <c r="B15" i="31"/>
  <c r="F16" i="31"/>
  <c r="F15" i="31"/>
  <c r="F14" i="31"/>
  <c r="M16" i="31" a="1"/>
  <c r="M16" i="31" s="1"/>
  <c r="S16" i="31" a="1"/>
  <c r="S16" i="31" s="1"/>
  <c r="L16" i="31"/>
  <c r="N16" i="31" s="1"/>
  <c r="O10" i="31" a="1"/>
  <c r="O10" i="31" s="1"/>
  <c r="D11" i="31"/>
  <c r="B9" i="31"/>
  <c r="C14" i="31"/>
  <c r="D12" i="31"/>
  <c r="B10" i="31"/>
  <c r="Q10" i="31" a="1"/>
  <c r="Q10" i="31" s="1"/>
  <c r="D13" i="31"/>
  <c r="H15" i="31"/>
  <c r="B16" i="31"/>
  <c r="C15" i="31"/>
  <c r="E12" i="31"/>
  <c r="B11" i="31"/>
  <c r="D14" i="31"/>
  <c r="E13" i="31"/>
  <c r="L10" i="31"/>
  <c r="D16" i="29"/>
  <c r="D15" i="29"/>
  <c r="F14" i="29"/>
  <c r="F15" i="29"/>
  <c r="E16" i="28"/>
  <c r="N9" i="29"/>
  <c r="E15" i="29"/>
  <c r="E14" i="29"/>
  <c r="D13" i="23"/>
  <c r="D15" i="23"/>
  <c r="D11" i="23"/>
  <c r="E14" i="22"/>
  <c r="B13" i="29"/>
  <c r="B10" i="29"/>
  <c r="B12" i="29"/>
  <c r="B15" i="29"/>
  <c r="B9" i="29"/>
  <c r="T9" i="29" s="1"/>
  <c r="L16" i="29"/>
  <c r="B14" i="29"/>
  <c r="C11" i="29"/>
  <c r="E16" i="29"/>
  <c r="F16" i="29"/>
  <c r="O16" i="29" s="1" a="1"/>
  <c r="O16" i="29" s="1"/>
  <c r="C12" i="29"/>
  <c r="B16" i="29"/>
  <c r="C13" i="29"/>
  <c r="D11" i="29"/>
  <c r="C14" i="29"/>
  <c r="D12" i="29"/>
  <c r="C10" i="29"/>
  <c r="D13" i="29"/>
  <c r="H15" i="29"/>
  <c r="C15" i="29"/>
  <c r="E12" i="29"/>
  <c r="B14" i="28"/>
  <c r="B12" i="28"/>
  <c r="B15" i="28"/>
  <c r="D15" i="28"/>
  <c r="E14" i="28"/>
  <c r="G15" i="28"/>
  <c r="B13" i="28"/>
  <c r="C10" i="28"/>
  <c r="D16" i="28"/>
  <c r="O16" i="28" s="1" a="1"/>
  <c r="O16" i="28" s="1"/>
  <c r="E15" i="28"/>
  <c r="F15" i="28"/>
  <c r="G16" i="28"/>
  <c r="C11" i="28"/>
  <c r="C12" i="28"/>
  <c r="B16" i="28"/>
  <c r="C13" i="28"/>
  <c r="D11" i="28"/>
  <c r="B10" i="28"/>
  <c r="D13" i="28"/>
  <c r="H15" i="28"/>
  <c r="B9" i="28"/>
  <c r="C14" i="28"/>
  <c r="D12" i="28"/>
  <c r="C15" i="28"/>
  <c r="E12" i="28"/>
  <c r="N9" i="22"/>
  <c r="D11" i="22"/>
  <c r="G15" i="22"/>
  <c r="D16" i="23"/>
  <c r="H16" i="5"/>
  <c r="D15" i="22"/>
  <c r="F15" i="23"/>
  <c r="H16" i="15"/>
  <c r="D12" i="23"/>
  <c r="G16" i="23"/>
  <c r="C10" i="23"/>
  <c r="L10" i="23" s="1"/>
  <c r="C11" i="23"/>
  <c r="C15" i="23"/>
  <c r="C14" i="23"/>
  <c r="B13" i="23"/>
  <c r="B10" i="23"/>
  <c r="B9" i="23"/>
  <c r="T9" i="23" s="1"/>
  <c r="B14" i="23"/>
  <c r="N9" i="23"/>
  <c r="E15" i="23"/>
  <c r="C13" i="23"/>
  <c r="E14" i="23"/>
  <c r="O14" i="23" s="1" a="1"/>
  <c r="O14" i="23" s="1"/>
  <c r="F14" i="23"/>
  <c r="G15" i="23"/>
  <c r="M10" i="23" a="1"/>
  <c r="M10" i="23" s="1"/>
  <c r="B12" i="23"/>
  <c r="B16" i="23"/>
  <c r="B11" i="23"/>
  <c r="C12" i="23"/>
  <c r="E13" i="23"/>
  <c r="F13" i="23"/>
  <c r="H16" i="23"/>
  <c r="O11" i="23" a="1"/>
  <c r="O11" i="23" s="1"/>
  <c r="E12" i="23"/>
  <c r="B11" i="22"/>
  <c r="B15" i="22"/>
  <c r="C12" i="22"/>
  <c r="C16" i="22"/>
  <c r="D14" i="22"/>
  <c r="E13" i="22"/>
  <c r="F13" i="22"/>
  <c r="G14" i="22"/>
  <c r="H16" i="22"/>
  <c r="B12" i="22"/>
  <c r="B16" i="22"/>
  <c r="B10" i="22"/>
  <c r="B14" i="22"/>
  <c r="C11" i="22"/>
  <c r="C15" i="22"/>
  <c r="D13" i="22"/>
  <c r="E12" i="22"/>
  <c r="E16" i="22"/>
  <c r="C13" i="22"/>
  <c r="B9" i="22"/>
  <c r="C10" i="22"/>
  <c r="D12" i="22"/>
  <c r="F13" i="19"/>
  <c r="F15" i="19"/>
  <c r="E13" i="19"/>
  <c r="N9" i="19"/>
  <c r="G16" i="15"/>
  <c r="G15" i="15"/>
  <c r="F14" i="15"/>
  <c r="B11" i="19"/>
  <c r="B9" i="19"/>
  <c r="T9" i="19" s="1"/>
  <c r="B15" i="19"/>
  <c r="B13" i="19"/>
  <c r="B12" i="19"/>
  <c r="B16" i="19"/>
  <c r="C13" i="19"/>
  <c r="D11" i="19"/>
  <c r="D15" i="19"/>
  <c r="E14" i="19"/>
  <c r="F14" i="19"/>
  <c r="G15" i="19"/>
  <c r="C12" i="19"/>
  <c r="C16" i="19"/>
  <c r="D14" i="19"/>
  <c r="G14" i="19"/>
  <c r="H16" i="19"/>
  <c r="B10" i="19"/>
  <c r="C11" i="19"/>
  <c r="C15" i="19"/>
  <c r="D13" i="19"/>
  <c r="E12" i="19"/>
  <c r="E16" i="19"/>
  <c r="C10" i="19"/>
  <c r="D12" i="19"/>
  <c r="N9" i="15"/>
  <c r="E14" i="5"/>
  <c r="E16" i="5"/>
  <c r="C12" i="5"/>
  <c r="C14" i="5"/>
  <c r="F15" i="5"/>
  <c r="F16" i="5"/>
  <c r="F14" i="5"/>
  <c r="G16" i="5"/>
  <c r="G15" i="5"/>
  <c r="E15" i="15"/>
  <c r="E14" i="15"/>
  <c r="E13" i="15"/>
  <c r="E16" i="15"/>
  <c r="D12" i="15"/>
  <c r="D13" i="15"/>
  <c r="D14" i="15"/>
  <c r="C13" i="15"/>
  <c r="C16" i="15"/>
  <c r="C15" i="15"/>
  <c r="C12" i="15"/>
  <c r="D13" i="5"/>
  <c r="D16" i="5"/>
  <c r="D12" i="5"/>
  <c r="E13" i="5"/>
  <c r="E15" i="5"/>
  <c r="D15" i="5"/>
  <c r="D14" i="5"/>
  <c r="O10" i="5" a="1"/>
  <c r="O10" i="5" s="1"/>
  <c r="Q10" i="5" a="1"/>
  <c r="Q10" i="5" s="1"/>
  <c r="S10" i="5" a="1"/>
  <c r="S10" i="5" s="1"/>
  <c r="M10" i="5" a="1"/>
  <c r="M10" i="5" s="1"/>
  <c r="L10" i="5"/>
  <c r="C13" i="5"/>
  <c r="C16" i="5"/>
  <c r="C11" i="5"/>
  <c r="C15" i="5"/>
  <c r="N9" i="5"/>
  <c r="T9" i="5"/>
  <c r="B10" i="5"/>
  <c r="B14" i="5"/>
  <c r="B11" i="5"/>
  <c r="B12" i="5"/>
  <c r="Q10" i="15" a="1"/>
  <c r="Q10" i="15" s="1"/>
  <c r="O10" i="15" a="1"/>
  <c r="O10" i="15" s="1"/>
  <c r="L10" i="15"/>
  <c r="S10" i="15" a="1"/>
  <c r="S10" i="15" s="1"/>
  <c r="M10" i="15" a="1"/>
  <c r="M10" i="15" s="1"/>
  <c r="B15" i="5"/>
  <c r="B13" i="5"/>
  <c r="B16" i="5"/>
  <c r="F16" i="15"/>
  <c r="D16" i="15"/>
  <c r="F15" i="15"/>
  <c r="D15" i="15"/>
  <c r="C14" i="15"/>
  <c r="C11" i="15"/>
  <c r="Q16" i="31" l="1" a="1"/>
  <c r="Q16" i="31" s="1"/>
  <c r="L12" i="31"/>
  <c r="M10" i="31" a="1"/>
  <c r="M10" i="31" s="1"/>
  <c r="N10" i="31" s="1"/>
  <c r="L11" i="31"/>
  <c r="O16" i="31" a="1"/>
  <c r="O16" i="31" s="1"/>
  <c r="S13" i="31" a="1"/>
  <c r="S13" i="31" s="1"/>
  <c r="Q13" i="31" a="1"/>
  <c r="Q13" i="31" s="1"/>
  <c r="L13" i="31"/>
  <c r="O11" i="31" a="1"/>
  <c r="O11" i="31" s="1"/>
  <c r="M11" i="31" a="1"/>
  <c r="M11" i="31" s="1"/>
  <c r="S15" i="31" a="1"/>
  <c r="S15" i="31" s="1"/>
  <c r="L15" i="31"/>
  <c r="Q15" i="31" a="1"/>
  <c r="Q15" i="31" s="1"/>
  <c r="O15" i="31" a="1"/>
  <c r="O15" i="31" s="1"/>
  <c r="M15" i="31" a="1"/>
  <c r="M15" i="31" s="1"/>
  <c r="T10" i="31"/>
  <c r="S11" i="31" a="1"/>
  <c r="S11" i="31" s="1"/>
  <c r="M13" i="31" a="1"/>
  <c r="M13" i="31" s="1"/>
  <c r="Q12" i="31" a="1"/>
  <c r="Q12" i="31" s="1"/>
  <c r="Q11" i="31" a="1"/>
  <c r="Q11" i="31" s="1"/>
  <c r="O12" i="31" a="1"/>
  <c r="O12" i="31" s="1"/>
  <c r="T16" i="31"/>
  <c r="Q14" i="31" a="1"/>
  <c r="Q14" i="31" s="1"/>
  <c r="S14" i="31" a="1"/>
  <c r="S14" i="31" s="1"/>
  <c r="O14" i="31" a="1"/>
  <c r="O14" i="31" s="1"/>
  <c r="M14" i="31" a="1"/>
  <c r="M14" i="31" s="1"/>
  <c r="L14" i="31"/>
  <c r="N14" i="31" s="1"/>
  <c r="O13" i="31" a="1"/>
  <c r="O13" i="31" s="1"/>
  <c r="S12" i="31" a="1"/>
  <c r="S12" i="31" s="1"/>
  <c r="T9" i="31"/>
  <c r="M12" i="31" a="1"/>
  <c r="M12" i="31" s="1"/>
  <c r="N12" i="31" s="1"/>
  <c r="O10" i="23" a="1"/>
  <c r="O10" i="23" s="1"/>
  <c r="N10" i="23"/>
  <c r="S10" i="23" a="1"/>
  <c r="S10" i="23" s="1"/>
  <c r="Q11" i="23" a="1"/>
  <c r="Q11" i="23" s="1"/>
  <c r="Q14" i="22" a="1"/>
  <c r="Q14" i="22" s="1"/>
  <c r="M16" i="29" a="1"/>
  <c r="M16" i="29" s="1"/>
  <c r="Q14" i="23" a="1"/>
  <c r="Q14" i="23" s="1"/>
  <c r="T14" i="23" s="1"/>
  <c r="L12" i="5"/>
  <c r="M12" i="5" a="1"/>
  <c r="M12" i="5" s="1"/>
  <c r="L11" i="23"/>
  <c r="L15" i="23"/>
  <c r="S11" i="23" a="1"/>
  <c r="S11" i="23" s="1"/>
  <c r="M11" i="23" a="1"/>
  <c r="M11" i="23" s="1"/>
  <c r="S15" i="23" a="1"/>
  <c r="S15" i="23" s="1"/>
  <c r="Q16" i="29" a="1"/>
  <c r="Q16" i="29" s="1"/>
  <c r="N16" i="29"/>
  <c r="S16" i="29" a="1"/>
  <c r="S16" i="29" s="1"/>
  <c r="O12" i="29" a="1"/>
  <c r="O12" i="29" s="1"/>
  <c r="M12" i="29" a="1"/>
  <c r="M12" i="29" s="1"/>
  <c r="Q12" i="29" a="1"/>
  <c r="Q12" i="29" s="1"/>
  <c r="S12" i="29" a="1"/>
  <c r="S12" i="29" s="1"/>
  <c r="L12" i="29"/>
  <c r="Q11" i="29" a="1"/>
  <c r="Q11" i="29" s="1"/>
  <c r="O11" i="29" a="1"/>
  <c r="O11" i="29" s="1"/>
  <c r="M11" i="29" a="1"/>
  <c r="M11" i="29" s="1"/>
  <c r="S11" i="29" a="1"/>
  <c r="S11" i="29" s="1"/>
  <c r="L11" i="29"/>
  <c r="M10" i="29" a="1"/>
  <c r="M10" i="29" s="1"/>
  <c r="Q10" i="29" a="1"/>
  <c r="Q10" i="29" s="1"/>
  <c r="S10" i="29" a="1"/>
  <c r="S10" i="29" s="1"/>
  <c r="O10" i="29" a="1"/>
  <c r="O10" i="29" s="1"/>
  <c r="L10" i="29"/>
  <c r="O13" i="29" a="1"/>
  <c r="O13" i="29" s="1"/>
  <c r="M13" i="29" a="1"/>
  <c r="M13" i="29" s="1"/>
  <c r="S13" i="29" a="1"/>
  <c r="S13" i="29" s="1"/>
  <c r="L13" i="29"/>
  <c r="N13" i="29" s="1"/>
  <c r="Q13" i="29" a="1"/>
  <c r="Q13" i="29" s="1"/>
  <c r="Q14" i="29" a="1"/>
  <c r="Q14" i="29" s="1"/>
  <c r="O14" i="29" a="1"/>
  <c r="O14" i="29" s="1"/>
  <c r="M14" i="29" a="1"/>
  <c r="M14" i="29" s="1"/>
  <c r="S14" i="29" a="1"/>
  <c r="S14" i="29" s="1"/>
  <c r="L14" i="29"/>
  <c r="S15" i="29" a="1"/>
  <c r="S15" i="29" s="1"/>
  <c r="L15" i="29"/>
  <c r="Q15" i="29" a="1"/>
  <c r="Q15" i="29" s="1"/>
  <c r="M15" i="29" a="1"/>
  <c r="M15" i="29" s="1"/>
  <c r="O15" i="29" a="1"/>
  <c r="O15" i="29" s="1"/>
  <c r="Q16" i="28" a="1"/>
  <c r="Q16" i="28" s="1"/>
  <c r="S15" i="28" a="1"/>
  <c r="S15" i="28" s="1"/>
  <c r="L15" i="28"/>
  <c r="Q15" i="28" a="1"/>
  <c r="Q15" i="28" s="1"/>
  <c r="O15" i="28" a="1"/>
  <c r="O15" i="28" s="1"/>
  <c r="M15" i="28" a="1"/>
  <c r="M15" i="28" s="1"/>
  <c r="O13" i="28" a="1"/>
  <c r="O13" i="28" s="1"/>
  <c r="M13" i="28" a="1"/>
  <c r="M13" i="28" s="1"/>
  <c r="S13" i="28" a="1"/>
  <c r="S13" i="28" s="1"/>
  <c r="L13" i="28"/>
  <c r="Q13" i="28" a="1"/>
  <c r="Q13" i="28" s="1"/>
  <c r="Q10" i="28" a="1"/>
  <c r="Q10" i="28" s="1"/>
  <c r="O10" i="28" a="1"/>
  <c r="O10" i="28" s="1"/>
  <c r="M10" i="28" a="1"/>
  <c r="M10" i="28" s="1"/>
  <c r="S10" i="28" a="1"/>
  <c r="S10" i="28" s="1"/>
  <c r="L10" i="28"/>
  <c r="S16" i="28" a="1"/>
  <c r="S16" i="28" s="1"/>
  <c r="L16" i="28"/>
  <c r="M16" i="28" a="1"/>
  <c r="M16" i="28" s="1"/>
  <c r="O14" i="28" a="1"/>
  <c r="O14" i="28" s="1"/>
  <c r="M14" i="28" a="1"/>
  <c r="M14" i="28" s="1"/>
  <c r="S14" i="28" a="1"/>
  <c r="S14" i="28" s="1"/>
  <c r="L14" i="28"/>
  <c r="Q14" i="28" a="1"/>
  <c r="Q14" i="28" s="1"/>
  <c r="O12" i="28" a="1"/>
  <c r="O12" i="28" s="1"/>
  <c r="S12" i="28" a="1"/>
  <c r="S12" i="28" s="1"/>
  <c r="L12" i="28"/>
  <c r="M12" i="28" a="1"/>
  <c r="M12" i="28" s="1"/>
  <c r="Q12" i="28" a="1"/>
  <c r="Q12" i="28" s="1"/>
  <c r="T9" i="28"/>
  <c r="O11" i="28" a="1"/>
  <c r="O11" i="28" s="1"/>
  <c r="L11" i="28"/>
  <c r="M11" i="28" a="1"/>
  <c r="M11" i="28" s="1"/>
  <c r="S11" i="28" a="1"/>
  <c r="S11" i="28" s="1"/>
  <c r="Q11" i="28" a="1"/>
  <c r="Q11" i="28" s="1"/>
  <c r="S14" i="23" a="1"/>
  <c r="S14" i="23" s="1"/>
  <c r="S12" i="5" a="1"/>
  <c r="S12" i="5" s="1"/>
  <c r="O12" i="5" a="1"/>
  <c r="O12" i="5" s="1"/>
  <c r="S16" i="23" a="1"/>
  <c r="S16" i="23" s="1"/>
  <c r="M14" i="23" a="1"/>
  <c r="M14" i="23" s="1"/>
  <c r="M15" i="23" a="1"/>
  <c r="M15" i="23" s="1"/>
  <c r="L14" i="23"/>
  <c r="O15" i="23" a="1"/>
  <c r="O15" i="23" s="1"/>
  <c r="Q10" i="23" a="1"/>
  <c r="Q10" i="23" s="1"/>
  <c r="L14" i="22"/>
  <c r="O16" i="23" a="1"/>
  <c r="O16" i="23" s="1"/>
  <c r="Q15" i="23" a="1"/>
  <c r="Q15" i="23" s="1"/>
  <c r="L16" i="23"/>
  <c r="S13" i="23" a="1"/>
  <c r="S13" i="23" s="1"/>
  <c r="O13" i="23" a="1"/>
  <c r="O13" i="23" s="1"/>
  <c r="L13" i="23"/>
  <c r="M13" i="23" a="1"/>
  <c r="M13" i="23" s="1"/>
  <c r="Q13" i="23" a="1"/>
  <c r="Q13" i="23" s="1"/>
  <c r="M16" i="23" a="1"/>
  <c r="M16" i="23" s="1"/>
  <c r="S12" i="23" a="1"/>
  <c r="S12" i="23" s="1"/>
  <c r="O12" i="23" a="1"/>
  <c r="O12" i="23" s="1"/>
  <c r="L12" i="23"/>
  <c r="Q12" i="23" a="1"/>
  <c r="Q12" i="23" s="1"/>
  <c r="M12" i="23" a="1"/>
  <c r="M12" i="23" s="1"/>
  <c r="Q16" i="23" a="1"/>
  <c r="Q16" i="23" s="1"/>
  <c r="Q13" i="22" a="1"/>
  <c r="Q13" i="22" s="1"/>
  <c r="S13" i="22" a="1"/>
  <c r="S13" i="22" s="1"/>
  <c r="O13" i="22" a="1"/>
  <c r="O13" i="22" s="1"/>
  <c r="L13" i="22"/>
  <c r="M13" i="22" a="1"/>
  <c r="M13" i="22" s="1"/>
  <c r="M15" i="22" a="1"/>
  <c r="M15" i="22" s="1"/>
  <c r="Q15" i="22" a="1"/>
  <c r="Q15" i="22" s="1"/>
  <c r="S15" i="22" a="1"/>
  <c r="S15" i="22" s="1"/>
  <c r="L15" i="22"/>
  <c r="O15" i="22" a="1"/>
  <c r="O15" i="22" s="1"/>
  <c r="Q12" i="22" a="1"/>
  <c r="Q12" i="22" s="1"/>
  <c r="S12" i="22" a="1"/>
  <c r="S12" i="22" s="1"/>
  <c r="O12" i="22" a="1"/>
  <c r="O12" i="22" s="1"/>
  <c r="L12" i="22"/>
  <c r="M12" i="22" a="1"/>
  <c r="M12" i="22" s="1"/>
  <c r="M14" i="22" a="1"/>
  <c r="M14" i="22" s="1"/>
  <c r="S14" i="22" a="1"/>
  <c r="S14" i="22" s="1"/>
  <c r="O14" i="22" a="1"/>
  <c r="O14" i="22" s="1"/>
  <c r="T9" i="22"/>
  <c r="S16" i="22" a="1"/>
  <c r="S16" i="22" s="1"/>
  <c r="O16" i="22" a="1"/>
  <c r="O16" i="22" s="1"/>
  <c r="L16" i="22"/>
  <c r="M16" i="22" a="1"/>
  <c r="M16" i="22" s="1"/>
  <c r="Q16" i="22" a="1"/>
  <c r="Q16" i="22" s="1"/>
  <c r="M10" i="22" a="1"/>
  <c r="M10" i="22" s="1"/>
  <c r="S10" i="22" a="1"/>
  <c r="S10" i="22" s="1"/>
  <c r="L10" i="22"/>
  <c r="Q10" i="22" a="1"/>
  <c r="Q10" i="22" s="1"/>
  <c r="O10" i="22" a="1"/>
  <c r="O10" i="22" s="1"/>
  <c r="S11" i="22" a="1"/>
  <c r="S11" i="22" s="1"/>
  <c r="O11" i="22" a="1"/>
  <c r="O11" i="22" s="1"/>
  <c r="L11" i="22"/>
  <c r="Q11" i="22" a="1"/>
  <c r="Q11" i="22" s="1"/>
  <c r="M11" i="22" a="1"/>
  <c r="M11" i="22" s="1"/>
  <c r="O14" i="19" a="1"/>
  <c r="O14" i="19" s="1"/>
  <c r="M13" i="15" a="1"/>
  <c r="M13" i="15" s="1"/>
  <c r="O13" i="15" a="1"/>
  <c r="O13" i="15" s="1"/>
  <c r="M10" i="19" a="1"/>
  <c r="M10" i="19" s="1"/>
  <c r="Q10" i="19" a="1"/>
  <c r="Q10" i="19" s="1"/>
  <c r="S10" i="19" a="1"/>
  <c r="S10" i="19" s="1"/>
  <c r="O10" i="19" a="1"/>
  <c r="O10" i="19" s="1"/>
  <c r="L10" i="19"/>
  <c r="M15" i="19" a="1"/>
  <c r="M15" i="19" s="1"/>
  <c r="Q15" i="19" a="1"/>
  <c r="Q15" i="19" s="1"/>
  <c r="S15" i="19" a="1"/>
  <c r="S15" i="19" s="1"/>
  <c r="O15" i="19" a="1"/>
  <c r="O15" i="19" s="1"/>
  <c r="L15" i="19"/>
  <c r="Q12" i="19" a="1"/>
  <c r="Q12" i="19" s="1"/>
  <c r="S12" i="19" a="1"/>
  <c r="S12" i="19" s="1"/>
  <c r="O12" i="19" a="1"/>
  <c r="O12" i="19" s="1"/>
  <c r="L12" i="19"/>
  <c r="M12" i="19" a="1"/>
  <c r="M12" i="19" s="1"/>
  <c r="S16" i="19" a="1"/>
  <c r="S16" i="19" s="1"/>
  <c r="O16" i="19" a="1"/>
  <c r="O16" i="19" s="1"/>
  <c r="L16" i="19"/>
  <c r="M16" i="19" a="1"/>
  <c r="M16" i="19" s="1"/>
  <c r="Q16" i="19" a="1"/>
  <c r="Q16" i="19" s="1"/>
  <c r="Q13" i="19" a="1"/>
  <c r="Q13" i="19" s="1"/>
  <c r="S13" i="19" a="1"/>
  <c r="S13" i="19" s="1"/>
  <c r="O13" i="19" a="1"/>
  <c r="O13" i="19" s="1"/>
  <c r="L13" i="19"/>
  <c r="M13" i="19" a="1"/>
  <c r="M13" i="19" s="1"/>
  <c r="L14" i="19"/>
  <c r="M14" i="19" a="1"/>
  <c r="M14" i="19" s="1"/>
  <c r="S11" i="19" a="1"/>
  <c r="S11" i="19" s="1"/>
  <c r="O11" i="19" a="1"/>
  <c r="O11" i="19" s="1"/>
  <c r="L11" i="19"/>
  <c r="M11" i="19" a="1"/>
  <c r="M11" i="19" s="1"/>
  <c r="Q11" i="19" a="1"/>
  <c r="Q11" i="19" s="1"/>
  <c r="Q14" i="19" a="1"/>
  <c r="Q14" i="19" s="1"/>
  <c r="S14" i="19" a="1"/>
  <c r="S14" i="19" s="1"/>
  <c r="L13" i="15"/>
  <c r="Q13" i="15" a="1"/>
  <c r="Q13" i="15" s="1"/>
  <c r="S13" i="15" a="1"/>
  <c r="S13" i="15" s="1"/>
  <c r="T10" i="5"/>
  <c r="Q12" i="5" a="1"/>
  <c r="Q12" i="5" s="1"/>
  <c r="N10" i="5"/>
  <c r="Q12" i="15" a="1"/>
  <c r="Q12" i="15" s="1"/>
  <c r="O12" i="15" a="1"/>
  <c r="O12" i="15" s="1"/>
  <c r="S12" i="15" a="1"/>
  <c r="S12" i="15" s="1"/>
  <c r="L12" i="15"/>
  <c r="M12" i="15" a="1"/>
  <c r="M12" i="15" s="1"/>
  <c r="O14" i="5" a="1"/>
  <c r="O14" i="5" s="1"/>
  <c r="S14" i="5" a="1"/>
  <c r="S14" i="5" s="1"/>
  <c r="L14" i="5"/>
  <c r="Q14" i="5" a="1"/>
  <c r="Q14" i="5" s="1"/>
  <c r="M14" i="5" a="1"/>
  <c r="M14" i="5" s="1"/>
  <c r="M11" i="5" a="1"/>
  <c r="M11" i="5" s="1"/>
  <c r="S11" i="5" a="1"/>
  <c r="S11" i="5" s="1"/>
  <c r="Q11" i="5" a="1"/>
  <c r="Q11" i="5" s="1"/>
  <c r="O11" i="5" a="1"/>
  <c r="O11" i="5" s="1"/>
  <c r="L11" i="5"/>
  <c r="O13" i="5" a="1"/>
  <c r="O13" i="5" s="1"/>
  <c r="S13" i="5" a="1"/>
  <c r="S13" i="5" s="1"/>
  <c r="L13" i="5"/>
  <c r="Q13" i="5" a="1"/>
  <c r="Q13" i="5" s="1"/>
  <c r="M13" i="5" a="1"/>
  <c r="M13" i="5" s="1"/>
  <c r="Q15" i="5" a="1"/>
  <c r="Q15" i="5" s="1"/>
  <c r="L15" i="5"/>
  <c r="M15" i="5" a="1"/>
  <c r="M15" i="5" s="1"/>
  <c r="O15" i="5" a="1"/>
  <c r="O15" i="5" s="1"/>
  <c r="S15" i="5" a="1"/>
  <c r="S15" i="5" s="1"/>
  <c r="O16" i="5" a="1"/>
  <c r="O16" i="5" s="1"/>
  <c r="Q16" i="5" a="1"/>
  <c r="Q16" i="5" s="1"/>
  <c r="S16" i="5" a="1"/>
  <c r="S16" i="5" s="1"/>
  <c r="M16" i="5" a="1"/>
  <c r="M16" i="5" s="1"/>
  <c r="L16" i="5"/>
  <c r="L11" i="15"/>
  <c r="S11" i="15" a="1"/>
  <c r="S11" i="15" s="1"/>
  <c r="M11" i="15" a="1"/>
  <c r="M11" i="15" s="1"/>
  <c r="Q11" i="15" a="1"/>
  <c r="Q11" i="15" s="1"/>
  <c r="O11" i="15" a="1"/>
  <c r="O11" i="15" s="1"/>
  <c r="M15" i="15" a="1"/>
  <c r="M15" i="15" s="1"/>
  <c r="L15" i="15"/>
  <c r="Q15" i="15" a="1"/>
  <c r="Q15" i="15" s="1"/>
  <c r="O15" i="15" a="1"/>
  <c r="O15" i="15" s="1"/>
  <c r="S15" i="15" a="1"/>
  <c r="S15" i="15" s="1"/>
  <c r="O16" i="15" a="1"/>
  <c r="O16" i="15" s="1"/>
  <c r="S16" i="15" a="1"/>
  <c r="S16" i="15" s="1"/>
  <c r="L16" i="15"/>
  <c r="Q16" i="15" a="1"/>
  <c r="Q16" i="15" s="1"/>
  <c r="M16" i="15" a="1"/>
  <c r="M16" i="15" s="1"/>
  <c r="M14" i="15" a="1"/>
  <c r="M14" i="15" s="1"/>
  <c r="L14" i="15"/>
  <c r="S14" i="15" a="1"/>
  <c r="S14" i="15" s="1"/>
  <c r="Q14" i="15" a="1"/>
  <c r="Q14" i="15" s="1"/>
  <c r="O14" i="15" a="1"/>
  <c r="O14" i="15" s="1"/>
  <c r="N10" i="15"/>
  <c r="N11" i="31" l="1"/>
  <c r="T11" i="31"/>
  <c r="N13" i="31"/>
  <c r="T12" i="31"/>
  <c r="T13" i="31"/>
  <c r="T14" i="31"/>
  <c r="N15" i="31"/>
  <c r="T15" i="31"/>
  <c r="N11" i="29"/>
  <c r="T10" i="22"/>
  <c r="T16" i="28"/>
  <c r="T11" i="23"/>
  <c r="T10" i="23"/>
  <c r="T14" i="22"/>
  <c r="N12" i="5"/>
  <c r="T16" i="29"/>
  <c r="N12" i="29"/>
  <c r="T16" i="19"/>
  <c r="T15" i="23"/>
  <c r="N10" i="29"/>
  <c r="T12" i="19"/>
  <c r="N16" i="28"/>
  <c r="N14" i="29"/>
  <c r="T11" i="29"/>
  <c r="N15" i="29"/>
  <c r="T14" i="29"/>
  <c r="T12" i="5"/>
  <c r="N13" i="23"/>
  <c r="N14" i="23"/>
  <c r="N15" i="23"/>
  <c r="N11" i="23"/>
  <c r="T12" i="22"/>
  <c r="N16" i="22"/>
  <c r="N15" i="22"/>
  <c r="T11" i="22"/>
  <c r="N14" i="22"/>
  <c r="T15" i="22"/>
  <c r="T10" i="19"/>
  <c r="N12" i="28"/>
  <c r="N15" i="28"/>
  <c r="N11" i="28"/>
  <c r="T13" i="28"/>
  <c r="N10" i="28"/>
  <c r="T10" i="28"/>
  <c r="T15" i="29"/>
  <c r="T13" i="29"/>
  <c r="T12" i="29"/>
  <c r="T10" i="29"/>
  <c r="T12" i="28"/>
  <c r="T11" i="28"/>
  <c r="C22" i="28" s="1" a="1"/>
  <c r="N14" i="28"/>
  <c r="N13" i="28"/>
  <c r="T15" i="28"/>
  <c r="T14" i="28"/>
  <c r="N10" i="19"/>
  <c r="T16" i="22"/>
  <c r="T13" i="5"/>
  <c r="N13" i="22"/>
  <c r="N11" i="5"/>
  <c r="N15" i="19"/>
  <c r="T16" i="23"/>
  <c r="T12" i="23"/>
  <c r="T13" i="23"/>
  <c r="C22" i="23" s="1" a="1"/>
  <c r="N12" i="23"/>
  <c r="N16" i="23"/>
  <c r="C22" i="22" a="1"/>
  <c r="N10" i="22"/>
  <c r="N11" i="22"/>
  <c r="N12" i="22"/>
  <c r="T13" i="22"/>
  <c r="N16" i="19"/>
  <c r="N11" i="19"/>
  <c r="N14" i="19"/>
  <c r="N12" i="19"/>
  <c r="T15" i="19"/>
  <c r="N13" i="15"/>
  <c r="T14" i="19"/>
  <c r="T13" i="19"/>
  <c r="T11" i="19"/>
  <c r="N13" i="19"/>
  <c r="T14" i="5"/>
  <c r="N13" i="5"/>
  <c r="T11" i="5"/>
  <c r="N14" i="15"/>
  <c r="N15" i="15"/>
  <c r="N12" i="15"/>
  <c r="T15" i="5"/>
  <c r="N14" i="5"/>
  <c r="T16" i="5"/>
  <c r="N16" i="5"/>
  <c r="N15" i="5"/>
  <c r="N16" i="15"/>
  <c r="N11" i="15"/>
  <c r="C22" i="31" l="1" a="1"/>
  <c r="C29" i="31" s="1"/>
  <c r="C22" i="29" a="1"/>
  <c r="C22" i="29" s="1"/>
  <c r="C22" i="19" a="1"/>
  <c r="C27" i="19" s="1"/>
  <c r="C29" i="28"/>
  <c r="C28" i="28"/>
  <c r="C27" i="28"/>
  <c r="C26" i="28"/>
  <c r="C25" i="28"/>
  <c r="C24" i="28"/>
  <c r="C23" i="28"/>
  <c r="C22" i="28"/>
  <c r="C26" i="23"/>
  <c r="C22" i="23"/>
  <c r="C27" i="23"/>
  <c r="C23" i="23"/>
  <c r="C28" i="23"/>
  <c r="C24" i="23"/>
  <c r="C29" i="23"/>
  <c r="C25" i="23"/>
  <c r="C26" i="22"/>
  <c r="C22" i="22"/>
  <c r="C27" i="22"/>
  <c r="C23" i="22"/>
  <c r="C25" i="22"/>
  <c r="C28" i="22"/>
  <c r="C24" i="22"/>
  <c r="C29" i="22"/>
  <c r="C22" i="5" a="1"/>
  <c r="C27" i="5" s="1"/>
  <c r="E27" i="5" s="1"/>
  <c r="C25" i="31" l="1"/>
  <c r="E25" i="31" s="1"/>
  <c r="C26" i="31"/>
  <c r="D26" i="31" s="1"/>
  <c r="C27" i="31"/>
  <c r="E27" i="31" s="1"/>
  <c r="C22" i="31"/>
  <c r="E22" i="31" s="1"/>
  <c r="C24" i="31"/>
  <c r="D24" i="31" s="1"/>
  <c r="C28" i="31"/>
  <c r="D28" i="31" s="1"/>
  <c r="C23" i="31"/>
  <c r="D23" i="31" s="1"/>
  <c r="E29" i="31"/>
  <c r="D29" i="31"/>
  <c r="C23" i="29"/>
  <c r="E23" i="29" s="1"/>
  <c r="C24" i="29"/>
  <c r="E24" i="29" s="1"/>
  <c r="C25" i="29"/>
  <c r="E25" i="29" s="1"/>
  <c r="C26" i="29"/>
  <c r="D26" i="29" s="1"/>
  <c r="C27" i="29"/>
  <c r="E27" i="29" s="1"/>
  <c r="C28" i="29"/>
  <c r="E28" i="29" s="1"/>
  <c r="C29" i="29"/>
  <c r="E29" i="29" s="1"/>
  <c r="C22" i="19"/>
  <c r="D22" i="19" s="1"/>
  <c r="C26" i="19"/>
  <c r="C25" i="19"/>
  <c r="D25" i="19" s="1"/>
  <c r="C29" i="19"/>
  <c r="D29" i="19" s="1"/>
  <c r="C24" i="19"/>
  <c r="D24" i="19" s="1"/>
  <c r="C28" i="19"/>
  <c r="E28" i="19" s="1"/>
  <c r="C23" i="19"/>
  <c r="D23" i="19" s="1"/>
  <c r="E22" i="29"/>
  <c r="D22" i="29"/>
  <c r="E22" i="28"/>
  <c r="D22" i="28"/>
  <c r="E23" i="28"/>
  <c r="D23" i="28"/>
  <c r="E24" i="28"/>
  <c r="D24" i="28"/>
  <c r="E25" i="28"/>
  <c r="D25" i="28"/>
  <c r="E26" i="28"/>
  <c r="D26" i="28"/>
  <c r="E27" i="28"/>
  <c r="D27" i="28"/>
  <c r="E28" i="28"/>
  <c r="D28" i="28"/>
  <c r="E29" i="28"/>
  <c r="D29" i="28"/>
  <c r="D28" i="23"/>
  <c r="E28" i="23"/>
  <c r="D26" i="23"/>
  <c r="E26" i="23"/>
  <c r="D24" i="23"/>
  <c r="E24" i="23"/>
  <c r="D22" i="23"/>
  <c r="E22" i="23"/>
  <c r="D29" i="23"/>
  <c r="E29" i="23"/>
  <c r="D27" i="23"/>
  <c r="E27" i="23"/>
  <c r="D25" i="23"/>
  <c r="E25" i="23"/>
  <c r="D23" i="23"/>
  <c r="E23" i="23"/>
  <c r="D24" i="22"/>
  <c r="E24" i="22"/>
  <c r="D25" i="22"/>
  <c r="E25" i="22"/>
  <c r="D26" i="22"/>
  <c r="E26" i="22"/>
  <c r="D28" i="22"/>
  <c r="E28" i="22"/>
  <c r="D22" i="22"/>
  <c r="E22" i="22"/>
  <c r="E27" i="22"/>
  <c r="D27" i="22"/>
  <c r="D29" i="22"/>
  <c r="E29" i="22"/>
  <c r="D23" i="22"/>
  <c r="E23" i="22"/>
  <c r="D26" i="19"/>
  <c r="E26" i="19"/>
  <c r="D27" i="19"/>
  <c r="E27" i="19"/>
  <c r="C24" i="5"/>
  <c r="D24" i="5" s="1"/>
  <c r="C23" i="5"/>
  <c r="D23" i="5" s="1"/>
  <c r="C25" i="5"/>
  <c r="D25" i="5" s="1"/>
  <c r="C29" i="5"/>
  <c r="E29" i="5" s="1"/>
  <c r="C26" i="5"/>
  <c r="E26" i="5" s="1"/>
  <c r="C22" i="5"/>
  <c r="D22" i="5" s="1"/>
  <c r="C28" i="5"/>
  <c r="E28" i="5" s="1"/>
  <c r="D27" i="5"/>
  <c r="E26" i="31" l="1"/>
  <c r="D25" i="31"/>
  <c r="E23" i="31"/>
  <c r="E24" i="31"/>
  <c r="E28" i="31"/>
  <c r="D22" i="31"/>
  <c r="D27" i="31"/>
  <c r="D23" i="29"/>
  <c r="D28" i="19"/>
  <c r="D27" i="29"/>
  <c r="D24" i="29"/>
  <c r="E29" i="19"/>
  <c r="E26" i="29"/>
  <c r="D25" i="29"/>
  <c r="D29" i="29"/>
  <c r="D28" i="29"/>
  <c r="E22" i="19"/>
  <c r="E24" i="19"/>
  <c r="E23" i="19"/>
  <c r="E25" i="19"/>
  <c r="E25" i="5"/>
  <c r="E24" i="5"/>
  <c r="E23" i="5"/>
  <c r="D26" i="5"/>
  <c r="D29" i="5"/>
  <c r="E22" i="5"/>
  <c r="D28" i="5"/>
  <c r="B9" i="15" a="1"/>
  <c r="B11" i="15" s="1"/>
  <c r="T11" i="15" s="1"/>
  <c r="B13" i="15" l="1"/>
  <c r="T13" i="15" s="1"/>
  <c r="B12" i="15"/>
  <c r="T12" i="15" s="1"/>
  <c r="B9" i="15"/>
  <c r="B14" i="15"/>
  <c r="T14" i="15" s="1"/>
  <c r="B15" i="15"/>
  <c r="T15" i="15" s="1"/>
  <c r="B10" i="15"/>
  <c r="T10" i="15" s="1"/>
  <c r="B16" i="15"/>
  <c r="T16" i="15" s="1"/>
  <c r="T9" i="15" l="1"/>
  <c r="C22" i="15" s="1" a="1"/>
  <c r="C24" i="15" l="1"/>
  <c r="C29" i="15"/>
  <c r="C25" i="15"/>
  <c r="C27" i="15"/>
  <c r="C23" i="15"/>
  <c r="C26" i="15"/>
  <c r="C22" i="15"/>
  <c r="C28" i="15"/>
  <c r="D28" i="15" l="1"/>
  <c r="E28" i="15"/>
  <c r="E23" i="15"/>
  <c r="D23" i="15"/>
  <c r="E24" i="15"/>
  <c r="D24" i="15"/>
  <c r="E29" i="15"/>
  <c r="D29" i="15"/>
  <c r="D26" i="15"/>
  <c r="E26" i="15"/>
  <c r="D22" i="15"/>
  <c r="E22" i="15"/>
  <c r="D25" i="15"/>
  <c r="E25" i="15"/>
  <c r="D27" i="15"/>
  <c r="E27" i="15"/>
</calcChain>
</file>

<file path=xl/sharedStrings.xml><?xml version="1.0" encoding="utf-8"?>
<sst xmlns="http://schemas.openxmlformats.org/spreadsheetml/2006/main" count="720" uniqueCount="166">
  <si>
    <t>:</t>
  </si>
  <si>
    <t>3:2</t>
  </si>
  <si>
    <t>3:0</t>
  </si>
  <si>
    <t>3:1</t>
  </si>
  <si>
    <t>0:3</t>
  </si>
  <si>
    <t>1:3</t>
  </si>
  <si>
    <t>2:3</t>
  </si>
  <si>
    <t>0:0</t>
  </si>
  <si>
    <t>BODY</t>
  </si>
  <si>
    <t>SKÓRE</t>
  </si>
  <si>
    <t>ZÁPAS</t>
  </si>
  <si>
    <t>VÝHRA</t>
  </si>
  <si>
    <t>PROHRA</t>
  </si>
  <si>
    <t>Pořadí</t>
  </si>
  <si>
    <t>Jméno</t>
  </si>
  <si>
    <t>Body</t>
  </si>
  <si>
    <t>Skóre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</si>
  <si>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</si>
  <si>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</si>
  <si>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</si>
  <si>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</si>
  <si>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</si>
  <si>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</si>
  <si>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</si>
  <si>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</si>
  <si>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</si>
  <si>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</si>
  <si>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</si>
  <si>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</si>
  <si>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</si>
  <si>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</si>
  <si>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</si>
  <si>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</si>
  <si>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</si>
  <si>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</si>
  <si>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</si>
  <si>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</si>
  <si>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</si>
  <si>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Příjmení</t>
  </si>
  <si>
    <t>jméno</t>
  </si>
  <si>
    <t>kat.</t>
  </si>
  <si>
    <t>ročník</t>
  </si>
  <si>
    <t>muži+ženy</t>
  </si>
  <si>
    <t>žáci+junioři</t>
  </si>
  <si>
    <t>2:1</t>
  </si>
  <si>
    <t>1:2</t>
  </si>
  <si>
    <t>oběd</t>
  </si>
  <si>
    <t>startovné</t>
  </si>
  <si>
    <t>test</t>
  </si>
  <si>
    <t>Mikulášský turnaj 
7.12.2024</t>
  </si>
  <si>
    <t>A1</t>
  </si>
  <si>
    <t>C2</t>
  </si>
  <si>
    <t>B2</t>
  </si>
  <si>
    <t>D1</t>
  </si>
  <si>
    <t>C1</t>
  </si>
  <si>
    <t>A2</t>
  </si>
  <si>
    <t>D2</t>
  </si>
  <si>
    <t>B1</t>
  </si>
  <si>
    <t>a</t>
  </si>
  <si>
    <t>b</t>
  </si>
  <si>
    <t>c</t>
  </si>
  <si>
    <t>d</t>
  </si>
  <si>
    <t>e</t>
  </si>
  <si>
    <t>f</t>
  </si>
  <si>
    <t>Útěchy o 7. místo</t>
  </si>
  <si>
    <t>P11</t>
  </si>
  <si>
    <t>V12</t>
  </si>
  <si>
    <t>finále 14</t>
  </si>
  <si>
    <t>vítěz</t>
  </si>
  <si>
    <t>P14 2.místo</t>
  </si>
  <si>
    <t>P13 3.místo</t>
  </si>
  <si>
    <t>P12 4.místo</t>
  </si>
  <si>
    <t>P1</t>
  </si>
  <si>
    <t>P2</t>
  </si>
  <si>
    <t>P3</t>
  </si>
  <si>
    <t>P4</t>
  </si>
  <si>
    <t>P8</t>
  </si>
  <si>
    <t>P7</t>
  </si>
  <si>
    <t>P5</t>
  </si>
  <si>
    <t>P6</t>
  </si>
  <si>
    <t>7.místo</t>
  </si>
  <si>
    <t>P9</t>
  </si>
  <si>
    <t>P10</t>
  </si>
  <si>
    <t>5.místo</t>
  </si>
  <si>
    <t>8a</t>
  </si>
  <si>
    <t>11a</t>
  </si>
  <si>
    <t>P8a 8. místo</t>
  </si>
  <si>
    <t>P11a 6. místo</t>
  </si>
  <si>
    <t>B4</t>
  </si>
  <si>
    <t>A3</t>
  </si>
  <si>
    <t>B3</t>
  </si>
  <si>
    <t>A4</t>
  </si>
  <si>
    <t>Martin</t>
  </si>
  <si>
    <t>Kohoutova</t>
  </si>
  <si>
    <t>Pavla</t>
  </si>
  <si>
    <t>Kouhout</t>
  </si>
  <si>
    <t>Přikryl</t>
  </si>
  <si>
    <t>Leoš</t>
  </si>
  <si>
    <t xml:space="preserve">Přikrylová </t>
  </si>
  <si>
    <t>Marie</t>
  </si>
  <si>
    <t>Jurka</t>
  </si>
  <si>
    <t>Onda</t>
  </si>
  <si>
    <t>Barzak</t>
  </si>
  <si>
    <t>Ihor</t>
  </si>
  <si>
    <t>Adelina</t>
  </si>
  <si>
    <t>Kabatová</t>
  </si>
  <si>
    <t>Kristýna</t>
  </si>
  <si>
    <t>Pokorný</t>
  </si>
  <si>
    <t>Petr</t>
  </si>
  <si>
    <t>Nováček</t>
  </si>
  <si>
    <t>Pavel</t>
  </si>
  <si>
    <t>Dvořák</t>
  </si>
  <si>
    <t xml:space="preserve">Dvořák </t>
  </si>
  <si>
    <t>Jirka</t>
  </si>
  <si>
    <t>Zdeněk</t>
  </si>
  <si>
    <t>Holzel</t>
  </si>
  <si>
    <t>Roland</t>
  </si>
  <si>
    <t>Prášek</t>
  </si>
  <si>
    <t>Antonín</t>
  </si>
  <si>
    <t>Hynek</t>
  </si>
  <si>
    <t>Chylík</t>
  </si>
  <si>
    <t>Štěpán</t>
  </si>
  <si>
    <t>Kryštof</t>
  </si>
  <si>
    <t>Vladimír</t>
  </si>
  <si>
    <t>Aleš</t>
  </si>
  <si>
    <t>Vaníček</t>
  </si>
  <si>
    <t>Milan</t>
  </si>
  <si>
    <t>Nechvátal</t>
  </si>
  <si>
    <t>Hrůza</t>
  </si>
  <si>
    <t>Richard</t>
  </si>
  <si>
    <t>Zelený</t>
  </si>
  <si>
    <t>Jiří</t>
  </si>
  <si>
    <t>Rygl</t>
  </si>
  <si>
    <t>Ryglová</t>
  </si>
  <si>
    <t>Iveta</t>
  </si>
  <si>
    <t>Hoelzel</t>
  </si>
  <si>
    <t>Dvořák J.</t>
  </si>
  <si>
    <t>Jurka Ondra</t>
  </si>
  <si>
    <t>Jurka Martin</t>
  </si>
  <si>
    <t>Dvořák Z.</t>
  </si>
  <si>
    <t xml:space="preserve"> Dvořák Zd.   3</t>
  </si>
  <si>
    <t xml:space="preserve">Dvořák J. </t>
  </si>
  <si>
    <t>Nechvátal 2</t>
  </si>
  <si>
    <t>Kohout</t>
  </si>
  <si>
    <t>Barzak 1</t>
  </si>
  <si>
    <t>Martin J.</t>
  </si>
  <si>
    <t xml:space="preserve"> Martin J.   3</t>
  </si>
  <si>
    <t>Ondra J.</t>
  </si>
  <si>
    <t>Kohout  1</t>
  </si>
  <si>
    <t>Ryglová 2</t>
  </si>
  <si>
    <t>Dvořák.Z</t>
  </si>
  <si>
    <t>Dvořak.J</t>
  </si>
  <si>
    <t>Chylík Kryštof</t>
  </si>
  <si>
    <t>Prášek Hynek</t>
  </si>
  <si>
    <t>Chylík Štěpán</t>
  </si>
  <si>
    <t>Prášek Antonín</t>
  </si>
  <si>
    <t xml:space="preserve">Vaníček </t>
  </si>
  <si>
    <t>Kryštof Chylík</t>
  </si>
  <si>
    <t>Antonín Prášek</t>
  </si>
  <si>
    <t>P7 Nechvátal</t>
  </si>
  <si>
    <t>Hynek Prášek</t>
  </si>
  <si>
    <t>Štěpán Chylík</t>
  </si>
  <si>
    <t>Kohoutová</t>
  </si>
  <si>
    <t>Kabátová</t>
  </si>
  <si>
    <t>Přikrylová</t>
  </si>
  <si>
    <t>V12 Nechvátal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</si>
</sst>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#,##0.00\ &quot;Kč&quot;"/>
  </numFmts>
  <fonts count="9" x14ac:knownFonts="1">
    <font>
      <sz val="10"/>
      <name val="Arial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20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i/>
      <sz val="11"/>
      <name val="Arial Narrow"/>
      <family val="2"/>
      <charset val="238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2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49" fontId="0" fillId="5" borderId="27" xfId="0" applyNumberFormat="1" applyFill="1" applyBorder="1" applyAlignment="1" applyProtection="1">
      <alignment horizontal="center" vertical="center"/>
      <protection locked="0"/>
    </xf>
    <xf numFmtId="49" fontId="0" fillId="5" borderId="28" xfId="0" applyNumberFormat="1" applyFill="1" applyBorder="1" applyAlignment="1" applyProtection="1">
      <alignment horizontal="center" vertical="center"/>
      <protection locked="0"/>
    </xf>
    <xf numFmtId="49" fontId="0" fillId="5" borderId="29" xfId="0" applyNumberForma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9" fontId="0" fillId="5" borderId="30" xfId="0" applyNumberFormat="1" applyFill="1" applyBorder="1" applyAlignment="1" applyProtection="1">
      <alignment horizontal="center" vertical="center"/>
      <protection locked="0"/>
    </xf>
    <xf numFmtId="49" fontId="0" fillId="5" borderId="31" xfId="0" applyNumberFormat="1" applyFill="1" applyBorder="1" applyAlignment="1" applyProtection="1">
      <alignment horizontal="center" vertical="center"/>
      <protection locked="0"/>
    </xf>
    <xf numFmtId="49" fontId="0" fillId="5" borderId="21" xfId="0" applyNumberForma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1" xfId="0" applyFont="1" applyBorder="1"/>
    <xf numFmtId="0" fontId="5" fillId="3" borderId="5" xfId="0" applyFont="1" applyFill="1" applyBorder="1" applyAlignment="1">
      <alignment horizontal="center" vertical="center"/>
    </xf>
    <xf numFmtId="14" fontId="7" fillId="8" borderId="1" xfId="0" applyNumberFormat="1" applyFont="1" applyFill="1" applyBorder="1" applyAlignment="1">
      <alignment horizontal="center" vertical="center" wrapText="1"/>
    </xf>
    <xf numFmtId="49" fontId="0" fillId="9" borderId="1" xfId="0" applyNumberFormat="1" applyFill="1" applyBorder="1" applyAlignment="1" applyProtection="1">
      <alignment horizontal="center" vertical="center"/>
    </xf>
    <xf numFmtId="49" fontId="0" fillId="5" borderId="40" xfId="0" applyNumberFormat="1" applyFill="1" applyBorder="1" applyAlignment="1" applyProtection="1">
      <alignment horizontal="center" vertical="center"/>
      <protection locked="0"/>
    </xf>
    <xf numFmtId="49" fontId="0" fillId="5" borderId="41" xfId="0" applyNumberFormat="1" applyFill="1" applyBorder="1" applyAlignment="1" applyProtection="1">
      <alignment horizontal="center" vertical="center"/>
      <protection locked="0"/>
    </xf>
    <xf numFmtId="49" fontId="0" fillId="2" borderId="42" xfId="0" applyNumberFormat="1" applyFill="1" applyBorder="1" applyAlignment="1" applyProtection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2" borderId="30" xfId="0" applyNumberFormat="1" applyFill="1" applyBorder="1" applyAlignment="1" applyProtection="1">
      <alignment horizontal="center" vertical="center"/>
    </xf>
    <xf numFmtId="49" fontId="0" fillId="5" borderId="3" xfId="0" applyNumberFormat="1" applyFill="1" applyBorder="1" applyAlignment="1" applyProtection="1">
      <alignment horizontal="center" vertical="center"/>
      <protection locked="0"/>
    </xf>
    <xf numFmtId="0" fontId="5" fillId="0" borderId="44" xfId="0" applyFont="1" applyBorder="1"/>
    <xf numFmtId="0" fontId="0" fillId="3" borderId="45" xfId="0" applyFill="1" applyBorder="1" applyAlignment="1">
      <alignment horizontal="center" vertical="center"/>
    </xf>
    <xf numFmtId="49" fontId="5" fillId="0" borderId="0" xfId="0" applyNumberFormat="1" applyFont="1"/>
    <xf numFmtId="165" fontId="0" fillId="0" borderId="1" xfId="0" applyNumberFormat="1" applyFill="1" applyBorder="1"/>
    <xf numFmtId="0" fontId="0" fillId="6" borderId="0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165" fontId="0" fillId="0" borderId="0" xfId="0" applyNumberFormat="1"/>
    <xf numFmtId="0" fontId="0" fillId="0" borderId="1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11" xfId="0" applyBorder="1"/>
    <xf numFmtId="0" fontId="0" fillId="0" borderId="15" xfId="0" applyBorder="1"/>
    <xf numFmtId="0" fontId="0" fillId="0" borderId="48" xfId="0" applyBorder="1"/>
    <xf numFmtId="0" fontId="0" fillId="0" borderId="13" xfId="0" applyBorder="1"/>
    <xf numFmtId="0" fontId="0" fillId="0" borderId="49" xfId="0" applyBorder="1"/>
    <xf numFmtId="0" fontId="0" fillId="0" borderId="50" xfId="0" applyBorder="1"/>
    <xf numFmtId="0" fontId="0" fillId="0" borderId="10" xfId="0" applyBorder="1"/>
    <xf numFmtId="0" fontId="0" fillId="0" borderId="0" xfId="0" applyBorder="1"/>
    <xf numFmtId="0" fontId="0" fillId="0" borderId="51" xfId="0" applyBorder="1"/>
    <xf numFmtId="0" fontId="8" fillId="0" borderId="0" xfId="0" applyFont="1"/>
    <xf numFmtId="0" fontId="8" fillId="0" borderId="13" xfId="0" applyFont="1" applyBorder="1"/>
    <xf numFmtId="0" fontId="0" fillId="0" borderId="0" xfId="0" applyAlignment="1">
      <alignment horizontal="right"/>
    </xf>
    <xf numFmtId="0" fontId="0" fillId="0" borderId="47" xfId="0" applyBorder="1" applyAlignment="1">
      <alignment horizontal="right"/>
    </xf>
    <xf numFmtId="0" fontId="0" fillId="0" borderId="13" xfId="0" applyBorder="1" applyAlignment="1">
      <alignment horizontal="right"/>
    </xf>
    <xf numFmtId="0" fontId="8" fillId="0" borderId="15" xfId="0" applyFont="1" applyBorder="1" applyAlignment="1">
      <alignment horizontal="right"/>
    </xf>
    <xf numFmtId="0" fontId="0" fillId="0" borderId="52" xfId="0" applyBorder="1"/>
    <xf numFmtId="0" fontId="8" fillId="0" borderId="0" xfId="0" applyFont="1" applyAlignment="1">
      <alignment horizontal="right"/>
    </xf>
    <xf numFmtId="0" fontId="8" fillId="0" borderId="48" xfId="0" applyFont="1" applyBorder="1"/>
    <xf numFmtId="0" fontId="8" fillId="0" borderId="51" xfId="0" applyFont="1" applyBorder="1"/>
    <xf numFmtId="0" fontId="8" fillId="0" borderId="51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6" xfId="0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46" xfId="0" applyBorder="1" applyAlignment="1">
      <alignment horizontal="right"/>
    </xf>
    <xf numFmtId="0" fontId="8" fillId="0" borderId="15" xfId="0" applyFont="1" applyBorder="1" applyAlignment="1">
      <alignment horizontal="left"/>
    </xf>
    <xf numFmtId="0" fontId="0" fillId="4" borderId="34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3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10" borderId="11" xfId="0" applyFill="1" applyBorder="1"/>
    <xf numFmtId="0" fontId="0" fillId="10" borderId="0" xfId="0" applyFill="1"/>
    <xf numFmtId="0" fontId="8" fillId="0" borderId="1" xfId="0" applyFont="1" applyFill="1" applyBorder="1"/>
    <xf numFmtId="0" fontId="8" fillId="0" borderId="1" xfId="0" applyFont="1" applyBorder="1"/>
  </cellXfs>
  <cellStyles count="1">
    <cellStyle name="Normální" xfId="0" builtinId="0"/>
  </cellStyles>
  <dxfs count="18"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orel.cz/dokumenty/loga/logo_modre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124239</xdr:colOff>
      <xdr:row>8</xdr:row>
      <xdr:rowOff>91108</xdr:rowOff>
    </xdr:from>
    <xdr:to>
      <xdr:col>2</xdr:col>
      <xdr:colOff>1276764</xdr:colOff>
      <xdr:row>8</xdr:row>
      <xdr:rowOff>548308</xdr:rowOff>
    </xdr:to>
    <xdr:pic>
      <xdr:nvPicPr>
        <xdr:cNvPr id="3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64196" y="1714499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124239</xdr:colOff>
      <xdr:row>9</xdr:row>
      <xdr:rowOff>91109</xdr:rowOff>
    </xdr:from>
    <xdr:to>
      <xdr:col>3</xdr:col>
      <xdr:colOff>1276764</xdr:colOff>
      <xdr:row>9</xdr:row>
      <xdr:rowOff>548309</xdr:rowOff>
    </xdr:to>
    <xdr:pic>
      <xdr:nvPicPr>
        <xdr:cNvPr id="4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147391" y="2343979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132521</xdr:colOff>
      <xdr:row>10</xdr:row>
      <xdr:rowOff>91109</xdr:rowOff>
    </xdr:from>
    <xdr:to>
      <xdr:col>4</xdr:col>
      <xdr:colOff>1285046</xdr:colOff>
      <xdr:row>10</xdr:row>
      <xdr:rowOff>548309</xdr:rowOff>
    </xdr:to>
    <xdr:pic>
      <xdr:nvPicPr>
        <xdr:cNvPr id="5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538869" y="2973457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99391</xdr:colOff>
      <xdr:row>11</xdr:row>
      <xdr:rowOff>82826</xdr:rowOff>
    </xdr:from>
    <xdr:to>
      <xdr:col>5</xdr:col>
      <xdr:colOff>1251916</xdr:colOff>
      <xdr:row>11</xdr:row>
      <xdr:rowOff>540026</xdr:rowOff>
    </xdr:to>
    <xdr:pic>
      <xdr:nvPicPr>
        <xdr:cNvPr id="6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888934" y="3594652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115956</xdr:colOff>
      <xdr:row>12</xdr:row>
      <xdr:rowOff>74544</xdr:rowOff>
    </xdr:from>
    <xdr:to>
      <xdr:col>6</xdr:col>
      <xdr:colOff>1268481</xdr:colOff>
      <xdr:row>12</xdr:row>
      <xdr:rowOff>531744</xdr:rowOff>
    </xdr:to>
    <xdr:pic>
      <xdr:nvPicPr>
        <xdr:cNvPr id="7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7288695" y="4215848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107674</xdr:colOff>
      <xdr:row>13</xdr:row>
      <xdr:rowOff>91108</xdr:rowOff>
    </xdr:from>
    <xdr:to>
      <xdr:col>7</xdr:col>
      <xdr:colOff>1260199</xdr:colOff>
      <xdr:row>13</xdr:row>
      <xdr:rowOff>548308</xdr:rowOff>
    </xdr:to>
    <xdr:pic>
      <xdr:nvPicPr>
        <xdr:cNvPr id="8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8663609" y="4861891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115957</xdr:colOff>
      <xdr:row>14</xdr:row>
      <xdr:rowOff>91108</xdr:rowOff>
    </xdr:from>
    <xdr:to>
      <xdr:col>8</xdr:col>
      <xdr:colOff>1268482</xdr:colOff>
      <xdr:row>14</xdr:row>
      <xdr:rowOff>548308</xdr:rowOff>
    </xdr:to>
    <xdr:pic>
      <xdr:nvPicPr>
        <xdr:cNvPr id="9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0055087" y="5491369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124239</xdr:colOff>
      <xdr:row>9</xdr:row>
      <xdr:rowOff>91108</xdr:rowOff>
    </xdr:from>
    <xdr:to>
      <xdr:col>3</xdr:col>
      <xdr:colOff>1276764</xdr:colOff>
      <xdr:row>9</xdr:row>
      <xdr:rowOff>548308</xdr:rowOff>
    </xdr:to>
    <xdr:pic>
      <xdr:nvPicPr>
        <xdr:cNvPr id="10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65470" y="1688377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124239</xdr:colOff>
      <xdr:row>10</xdr:row>
      <xdr:rowOff>91108</xdr:rowOff>
    </xdr:from>
    <xdr:to>
      <xdr:col>4</xdr:col>
      <xdr:colOff>1276764</xdr:colOff>
      <xdr:row>10</xdr:row>
      <xdr:rowOff>548308</xdr:rowOff>
    </xdr:to>
    <xdr:pic>
      <xdr:nvPicPr>
        <xdr:cNvPr id="11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65470" y="1688377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124239</xdr:colOff>
      <xdr:row>11</xdr:row>
      <xdr:rowOff>91108</xdr:rowOff>
    </xdr:from>
    <xdr:to>
      <xdr:col>5</xdr:col>
      <xdr:colOff>1276764</xdr:colOff>
      <xdr:row>11</xdr:row>
      <xdr:rowOff>548308</xdr:rowOff>
    </xdr:to>
    <xdr:pic>
      <xdr:nvPicPr>
        <xdr:cNvPr id="12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65470" y="1688377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124239</xdr:colOff>
      <xdr:row>12</xdr:row>
      <xdr:rowOff>91108</xdr:rowOff>
    </xdr:from>
    <xdr:to>
      <xdr:col>6</xdr:col>
      <xdr:colOff>1276764</xdr:colOff>
      <xdr:row>12</xdr:row>
      <xdr:rowOff>548308</xdr:rowOff>
    </xdr:to>
    <xdr:pic>
      <xdr:nvPicPr>
        <xdr:cNvPr id="13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65470" y="1688377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124239</xdr:colOff>
      <xdr:row>13</xdr:row>
      <xdr:rowOff>91108</xdr:rowOff>
    </xdr:from>
    <xdr:to>
      <xdr:col>7</xdr:col>
      <xdr:colOff>1276764</xdr:colOff>
      <xdr:row>13</xdr:row>
      <xdr:rowOff>548308</xdr:rowOff>
    </xdr:to>
    <xdr:pic>
      <xdr:nvPicPr>
        <xdr:cNvPr id="14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65470" y="1688377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124239</xdr:colOff>
      <xdr:row>14</xdr:row>
      <xdr:rowOff>91108</xdr:rowOff>
    </xdr:from>
    <xdr:to>
      <xdr:col>8</xdr:col>
      <xdr:colOff>1276764</xdr:colOff>
      <xdr:row>14</xdr:row>
      <xdr:rowOff>548308</xdr:rowOff>
    </xdr:to>
    <xdr:pic>
      <xdr:nvPicPr>
        <xdr:cNvPr id="15" name="Obrázek 1" descr="http://www.orel.cz/dokumenty/loga/logo_modre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65470" y="1688377"/>
          <a:ext cx="11525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37351</xdr:colOff>
      <xdr:row>3</xdr:row>
      <xdr:rowOff>73008</xdr:rowOff>
    </xdr:from>
    <xdr:to>
      <xdr:col>20</xdr:col>
      <xdr:colOff>127906</xdr:colOff>
      <xdr:row>16</xdr:row>
      <xdr:rowOff>78920</xdr:rowOff>
    </xdr:to>
    <xdr:pic>
      <xdr:nvPicPr>
        <xdr:cNvPr id="2" name="Obrázek 1" descr="Vyřazovací turnajový systém na celkové pořadí. V kroužku pořadí zápasů, P je poražený v daném zápase.">
          <a:extLst>
            <a:ext uri="{FF2B5EF4-FFF2-40B4-BE49-F238E27FC236}">
              <a16:creationId xmlns:a16="http://schemas.microsoft.com/office/drawing/2014/main" id="{51A0B356-E68A-4966-AE7E-D2820F2D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7901" y="549258"/>
          <a:ext cx="4357755" cy="20696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14</xdr:col>
      <xdr:colOff>328930</xdr:colOff>
      <xdr:row>39</xdr:row>
      <xdr:rowOff>82550</xdr:rowOff>
    </xdr:to>
    <xdr:pic>
      <xdr:nvPicPr>
        <xdr:cNvPr id="2" name="Obrázek 1" descr="Vyřazovací turnajový systém na celkové pořadí. V kroužku pořadí zápasů, P je poražený v daném zápase.">
          <a:extLst>
            <a:ext uri="{FF2B5EF4-FFF2-40B4-BE49-F238E27FC236}">
              <a16:creationId xmlns:a16="http://schemas.microsoft.com/office/drawing/2014/main" id="{43723656-260E-B217-12F7-7176C466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8863330" cy="421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127000</xdr:rowOff>
    </xdr:from>
    <xdr:to>
      <xdr:col>9</xdr:col>
      <xdr:colOff>151572</xdr:colOff>
      <xdr:row>45</xdr:row>
      <xdr:rowOff>105989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275A2C-F1B8-4143-8C20-2263465D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0"/>
          <a:ext cx="5637972" cy="41064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481658</xdr:colOff>
      <xdr:row>18</xdr:row>
      <xdr:rowOff>126448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4DF4E3-C87F-4DA1-90E1-55950D458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358458" cy="2983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B1:J15"/>
  <sheetViews>
    <sheetView topLeftCell="A5" zoomScale="130" zoomScaleNormal="130" workbookViewId="0">
      <selection activeCell="C14" sqref="C14"/>
    </sheetView>
  </sheetViews>
  <sheetFormatPr defaultRowHeight="12.5" x14ac:dyDescent="0.25"/>
  <cols>
    <col min="1" max="1" width="3.81640625" customWidth="1"/>
    <col min="2" max="9" width="20.7265625" customWidth="1"/>
    <col min="10" max="10" width="6.26953125" customWidth="1"/>
  </cols>
  <sheetData>
    <row r="1" spans="2:10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8" spans="2:10" s="3" customFormat="1" ht="50.15" customHeight="1" x14ac:dyDescent="0.25">
      <c r="B8" s="69" t="s">
        <v>49</v>
      </c>
      <c r="C8" s="58"/>
      <c r="D8" s="58"/>
      <c r="E8" s="58"/>
      <c r="F8" s="58"/>
      <c r="G8" s="58"/>
      <c r="H8" s="58"/>
      <c r="I8" s="61"/>
      <c r="J8" s="4"/>
    </row>
    <row r="9" spans="2:10" s="3" customFormat="1" ht="50.15" customHeight="1" x14ac:dyDescent="0.25">
      <c r="B9" s="61"/>
      <c r="C9" s="70"/>
      <c r="D9" s="59"/>
      <c r="E9" s="59"/>
      <c r="F9" s="59"/>
      <c r="G9" s="59"/>
      <c r="H9" s="59"/>
      <c r="I9" s="59"/>
      <c r="J9" s="5"/>
    </row>
    <row r="10" spans="2:10" s="3" customFormat="1" ht="50.15" customHeight="1" x14ac:dyDescent="0.25">
      <c r="B10" s="61"/>
      <c r="C10" s="59"/>
      <c r="D10" s="70"/>
      <c r="E10" s="59"/>
      <c r="F10" s="59"/>
      <c r="G10" s="59"/>
      <c r="H10" s="59"/>
      <c r="I10" s="59"/>
      <c r="J10" s="5"/>
    </row>
    <row r="11" spans="2:10" s="3" customFormat="1" ht="50.15" customHeight="1" x14ac:dyDescent="0.25">
      <c r="B11" s="61"/>
      <c r="C11" s="59"/>
      <c r="D11" s="59"/>
      <c r="E11" s="70"/>
      <c r="F11" s="59"/>
      <c r="G11" s="59"/>
      <c r="H11" s="59"/>
      <c r="I11" s="59"/>
      <c r="J11" s="5"/>
    </row>
    <row r="12" spans="2:10" s="3" customFormat="1" ht="50.15" customHeight="1" x14ac:dyDescent="0.25">
      <c r="B12" s="61"/>
      <c r="C12" s="59"/>
      <c r="D12" s="59"/>
      <c r="E12" s="59"/>
      <c r="F12" s="70"/>
      <c r="G12" s="59"/>
      <c r="H12" s="59"/>
      <c r="I12" s="59"/>
      <c r="J12" s="5"/>
    </row>
    <row r="13" spans="2:10" s="3" customFormat="1" ht="50.15" customHeight="1" x14ac:dyDescent="0.25">
      <c r="B13" s="61"/>
      <c r="C13" s="59"/>
      <c r="D13" s="59"/>
      <c r="E13" s="59"/>
      <c r="F13" s="59"/>
      <c r="G13" s="70"/>
      <c r="H13" s="59"/>
      <c r="I13" s="59"/>
      <c r="J13" s="5"/>
    </row>
    <row r="14" spans="2:10" s="3" customFormat="1" ht="50.15" customHeight="1" x14ac:dyDescent="0.25">
      <c r="B14" s="61"/>
      <c r="C14" s="59"/>
      <c r="D14" s="59"/>
      <c r="E14" s="59"/>
      <c r="F14" s="59"/>
      <c r="G14" s="59"/>
      <c r="H14" s="70"/>
      <c r="I14" s="59"/>
      <c r="J14" s="5"/>
    </row>
    <row r="15" spans="2:10" s="3" customFormat="1" ht="50.15" customHeight="1" x14ac:dyDescent="0.25">
      <c r="B15" s="61"/>
      <c r="C15" s="59"/>
      <c r="D15" s="59"/>
      <c r="E15" s="59"/>
      <c r="F15" s="59"/>
      <c r="G15" s="59"/>
      <c r="H15" s="59"/>
      <c r="I15" s="70"/>
      <c r="J15" s="5"/>
    </row>
  </sheetData>
  <phoneticPr fontId="4" type="noConversion"/>
  <conditionalFormatting sqref="C9 D10 E11 F12 G13 H14 I15">
    <cfRule type="cellIs" dxfId="17" priority="1" stopIfTrue="1" operator="equal">
      <formula>"""0:0"""</formula>
    </cfRule>
  </conditionalFormatting>
  <conditionalFormatting sqref="G12 H15 C10:C15 D11:D15 E12:E15 F13:F15 G14:G15 I9:I14 E10:H10 H11:H13 F11:G11 D9:H9">
    <cfRule type="cellIs" dxfId="16" priority="2" stopIfTrue="1" operator="equal">
      <formula>"0:0"</formula>
    </cfRule>
  </conditionalFormatting>
  <dataValidations count="1">
    <dataValidation type="list" allowBlank="1" showInputMessage="1" showErrorMessage="1" sqref="G9:G13 F9:F12 E9:E11 C9 D9:D10 H9:H14 I9:I15" xr:uid="{00000000-0002-0000-0000-000000000000}">
      <formula1>skore</formula1>
    </dataValidation>
  </dataValidations>
  <pageMargins left="0.78740157499999996" right="0.78740157499999996" top="0.984251969" bottom="0.984251969" header="0.4921259845" footer="0.4921259845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N24"/>
  <sheetViews>
    <sheetView tabSelected="1" workbookViewId="0">
      <selection activeCell="D26" sqref="D26"/>
    </sheetView>
  </sheetViews>
  <sheetFormatPr defaultRowHeight="12.5" x14ac:dyDescent="0.25"/>
  <cols>
    <col min="1" max="1" width="5.26953125" customWidth="1"/>
    <col min="2" max="2" width="19.26953125" customWidth="1"/>
    <col min="3" max="3" width="13.26953125" customWidth="1"/>
    <col min="4" max="4" width="7.453125" customWidth="1"/>
    <col min="5" max="5" width="9.453125" customWidth="1"/>
    <col min="6" max="6" width="10.26953125" customWidth="1"/>
    <col min="7" max="7" width="8.54296875" customWidth="1"/>
    <col min="8" max="8" width="15.81640625" style="57" customWidth="1"/>
    <col min="9" max="9" width="5.54296875" style="57" customWidth="1"/>
    <col min="10" max="10" width="18.81640625" customWidth="1"/>
    <col min="11" max="11" width="13.54296875" customWidth="1"/>
    <col min="12" max="12" width="6.453125" customWidth="1"/>
    <col min="14" max="14" width="7.26953125" customWidth="1"/>
  </cols>
  <sheetData>
    <row r="1" spans="1:14" x14ac:dyDescent="0.25">
      <c r="B1" s="123" t="s">
        <v>42</v>
      </c>
      <c r="C1" s="124"/>
      <c r="D1" s="124"/>
      <c r="E1" s="82"/>
      <c r="H1" s="57" t="s">
        <v>41</v>
      </c>
      <c r="I1" s="63"/>
      <c r="J1" s="125" t="s">
        <v>43</v>
      </c>
      <c r="K1" s="126"/>
      <c r="L1" s="126"/>
    </row>
    <row r="2" spans="1:14" x14ac:dyDescent="0.25">
      <c r="A2" s="62"/>
      <c r="B2" s="63"/>
      <c r="C2" s="63" t="s">
        <v>39</v>
      </c>
      <c r="D2" s="63" t="s">
        <v>40</v>
      </c>
      <c r="E2" s="63" t="s">
        <v>47</v>
      </c>
      <c r="F2" s="62" t="s">
        <v>46</v>
      </c>
      <c r="G2" s="85" t="s">
        <v>48</v>
      </c>
      <c r="I2" s="63"/>
      <c r="J2" s="63" t="s">
        <v>38</v>
      </c>
      <c r="K2" s="63" t="s">
        <v>39</v>
      </c>
      <c r="L2" s="63" t="s">
        <v>40</v>
      </c>
      <c r="M2" s="62" t="s">
        <v>46</v>
      </c>
      <c r="N2" s="85" t="s">
        <v>48</v>
      </c>
    </row>
    <row r="3" spans="1:14" x14ac:dyDescent="0.25">
      <c r="A3" s="62" t="s">
        <v>17</v>
      </c>
      <c r="B3" s="65" t="s">
        <v>95</v>
      </c>
      <c r="C3" s="65" t="s">
        <v>92</v>
      </c>
      <c r="D3" s="58">
        <v>3</v>
      </c>
      <c r="E3" s="81">
        <v>50</v>
      </c>
      <c r="F3" s="81"/>
      <c r="G3" s="81"/>
      <c r="I3" s="62" t="s">
        <v>17</v>
      </c>
      <c r="J3" s="133" t="s">
        <v>162</v>
      </c>
      <c r="K3" s="133" t="s">
        <v>94</v>
      </c>
      <c r="L3" s="67">
        <v>1</v>
      </c>
      <c r="M3" s="62"/>
      <c r="N3" s="62"/>
    </row>
    <row r="4" spans="1:14" x14ac:dyDescent="0.25">
      <c r="A4" s="62" t="s">
        <v>18</v>
      </c>
      <c r="B4" s="132" t="s">
        <v>96</v>
      </c>
      <c r="C4" s="65" t="s">
        <v>97</v>
      </c>
      <c r="D4" s="58">
        <v>3</v>
      </c>
      <c r="E4" s="81">
        <v>50</v>
      </c>
      <c r="F4" s="81"/>
      <c r="G4" s="81"/>
      <c r="I4" s="62" t="s">
        <v>18</v>
      </c>
      <c r="J4" s="133" t="s">
        <v>98</v>
      </c>
      <c r="K4" s="133" t="s">
        <v>99</v>
      </c>
      <c r="L4" s="62">
        <v>2</v>
      </c>
      <c r="M4" s="62"/>
      <c r="N4" s="62"/>
    </row>
    <row r="5" spans="1:14" x14ac:dyDescent="0.25">
      <c r="A5" s="62" t="s">
        <v>19</v>
      </c>
      <c r="B5" s="132" t="s">
        <v>100</v>
      </c>
      <c r="C5" s="65" t="s">
        <v>101</v>
      </c>
      <c r="D5" s="58">
        <v>1</v>
      </c>
      <c r="E5" s="81">
        <v>50</v>
      </c>
      <c r="F5" s="81"/>
      <c r="G5" s="81"/>
      <c r="I5" s="62" t="s">
        <v>19</v>
      </c>
      <c r="J5" s="133" t="s">
        <v>102</v>
      </c>
      <c r="K5" s="133" t="s">
        <v>104</v>
      </c>
      <c r="L5" s="62">
        <v>2</v>
      </c>
      <c r="M5" s="62"/>
      <c r="N5" s="62"/>
    </row>
    <row r="6" spans="1:14" x14ac:dyDescent="0.25">
      <c r="A6" s="62" t="s">
        <v>20</v>
      </c>
      <c r="B6" s="132" t="s">
        <v>100</v>
      </c>
      <c r="C6" s="65" t="s">
        <v>92</v>
      </c>
      <c r="D6" s="58">
        <v>1</v>
      </c>
      <c r="E6" s="81">
        <v>50</v>
      </c>
      <c r="F6" s="81"/>
      <c r="G6" s="81"/>
      <c r="I6" s="62" t="s">
        <v>20</v>
      </c>
      <c r="J6" s="133" t="s">
        <v>163</v>
      </c>
      <c r="K6" s="133" t="s">
        <v>106</v>
      </c>
      <c r="L6" s="62">
        <v>1</v>
      </c>
      <c r="M6" s="62"/>
      <c r="N6" s="62"/>
    </row>
    <row r="7" spans="1:14" x14ac:dyDescent="0.25">
      <c r="A7" s="62" t="s">
        <v>21</v>
      </c>
      <c r="B7" s="132" t="s">
        <v>102</v>
      </c>
      <c r="C7" s="65" t="s">
        <v>103</v>
      </c>
      <c r="D7" s="58">
        <v>3</v>
      </c>
      <c r="E7" s="81">
        <v>50</v>
      </c>
      <c r="F7" s="81"/>
      <c r="G7" s="81"/>
      <c r="I7" s="62" t="s">
        <v>21</v>
      </c>
      <c r="J7" s="133" t="s">
        <v>117</v>
      </c>
      <c r="K7" s="133" t="s">
        <v>118</v>
      </c>
      <c r="L7" s="62">
        <v>1</v>
      </c>
      <c r="M7" s="62"/>
      <c r="N7" s="62"/>
    </row>
    <row r="8" spans="1:14" x14ac:dyDescent="0.25">
      <c r="A8" s="62" t="s">
        <v>22</v>
      </c>
      <c r="B8" s="132" t="s">
        <v>107</v>
      </c>
      <c r="C8" s="65" t="s">
        <v>108</v>
      </c>
      <c r="D8" s="58">
        <v>2</v>
      </c>
      <c r="E8" s="81">
        <v>50</v>
      </c>
      <c r="F8" s="81"/>
      <c r="G8" s="81"/>
      <c r="I8" s="62" t="s">
        <v>22</v>
      </c>
      <c r="J8" s="133" t="s">
        <v>117</v>
      </c>
      <c r="K8" s="133" t="s">
        <v>119</v>
      </c>
      <c r="L8" s="62">
        <v>2</v>
      </c>
      <c r="M8" s="62"/>
      <c r="N8" s="62"/>
    </row>
    <row r="9" spans="1:14" x14ac:dyDescent="0.25">
      <c r="A9" s="62" t="s">
        <v>23</v>
      </c>
      <c r="B9" s="132" t="s">
        <v>109</v>
      </c>
      <c r="C9" s="58" t="s">
        <v>110</v>
      </c>
      <c r="D9" s="58">
        <v>2</v>
      </c>
      <c r="E9" s="81">
        <v>50</v>
      </c>
      <c r="F9" s="81"/>
      <c r="G9" s="81"/>
      <c r="I9" s="62" t="s">
        <v>23</v>
      </c>
      <c r="J9" s="133" t="s">
        <v>120</v>
      </c>
      <c r="K9" s="133" t="s">
        <v>121</v>
      </c>
      <c r="L9" s="62">
        <v>2</v>
      </c>
      <c r="M9" s="62"/>
      <c r="N9" s="62"/>
    </row>
    <row r="10" spans="1:14" x14ac:dyDescent="0.25">
      <c r="A10" s="62" t="s">
        <v>24</v>
      </c>
      <c r="B10" s="132" t="s">
        <v>111</v>
      </c>
      <c r="C10" s="58" t="s">
        <v>114</v>
      </c>
      <c r="D10" s="58">
        <v>1</v>
      </c>
      <c r="E10" s="81">
        <v>50</v>
      </c>
      <c r="F10" s="81"/>
      <c r="G10" s="81"/>
      <c r="I10" s="62" t="s">
        <v>24</v>
      </c>
      <c r="J10" s="133" t="s">
        <v>120</v>
      </c>
      <c r="K10" s="133" t="s">
        <v>122</v>
      </c>
      <c r="L10" s="62">
        <v>1</v>
      </c>
      <c r="M10" s="62"/>
      <c r="N10" s="62"/>
    </row>
    <row r="11" spans="1:14" x14ac:dyDescent="0.25">
      <c r="A11" s="62" t="s">
        <v>25</v>
      </c>
      <c r="B11" s="132" t="s">
        <v>112</v>
      </c>
      <c r="C11" s="58" t="s">
        <v>113</v>
      </c>
      <c r="D11" s="58">
        <v>2</v>
      </c>
      <c r="E11" s="81">
        <v>50</v>
      </c>
      <c r="F11" s="81"/>
      <c r="G11" s="81"/>
      <c r="I11" s="62" t="s">
        <v>25</v>
      </c>
      <c r="J11" s="133" t="s">
        <v>125</v>
      </c>
      <c r="K11" s="133" t="s">
        <v>126</v>
      </c>
      <c r="L11" s="62">
        <v>1</v>
      </c>
      <c r="M11" s="62"/>
      <c r="N11" s="62"/>
    </row>
    <row r="12" spans="1:14" x14ac:dyDescent="0.25">
      <c r="A12" s="62" t="s">
        <v>26</v>
      </c>
      <c r="B12" s="132" t="s">
        <v>115</v>
      </c>
      <c r="C12" s="58" t="s">
        <v>116</v>
      </c>
      <c r="D12" s="58">
        <v>4</v>
      </c>
      <c r="E12" s="81">
        <v>50</v>
      </c>
      <c r="F12" s="81"/>
      <c r="G12" s="81"/>
      <c r="I12" s="62" t="s">
        <v>26</v>
      </c>
      <c r="J12" s="133" t="s">
        <v>128</v>
      </c>
      <c r="K12" s="133" t="s">
        <v>129</v>
      </c>
      <c r="L12" s="62">
        <v>2</v>
      </c>
      <c r="M12" s="62"/>
      <c r="N12" s="62"/>
    </row>
    <row r="13" spans="1:14" x14ac:dyDescent="0.25">
      <c r="A13" s="62" t="s">
        <v>27</v>
      </c>
      <c r="B13" s="132" t="s">
        <v>117</v>
      </c>
      <c r="C13" s="58" t="s">
        <v>123</v>
      </c>
      <c r="D13" s="58">
        <v>2</v>
      </c>
      <c r="E13" s="81">
        <v>50</v>
      </c>
      <c r="F13" s="81"/>
      <c r="G13" s="81"/>
      <c r="I13" s="62" t="s">
        <v>27</v>
      </c>
      <c r="J13" s="62"/>
      <c r="K13" s="58"/>
      <c r="L13" s="62"/>
      <c r="M13" s="62"/>
      <c r="N13" s="62"/>
    </row>
    <row r="14" spans="1:14" x14ac:dyDescent="0.25">
      <c r="A14" s="62" t="s">
        <v>28</v>
      </c>
      <c r="B14" s="132" t="s">
        <v>120</v>
      </c>
      <c r="C14" s="65" t="s">
        <v>124</v>
      </c>
      <c r="D14" s="58">
        <v>1</v>
      </c>
      <c r="E14" s="81">
        <v>50</v>
      </c>
      <c r="F14" s="81"/>
      <c r="G14" s="81"/>
      <c r="I14" s="62" t="s">
        <v>28</v>
      </c>
      <c r="J14" s="64"/>
      <c r="K14" s="67"/>
      <c r="L14" s="67"/>
      <c r="M14" s="62"/>
      <c r="N14" s="62"/>
    </row>
    <row r="15" spans="1:14" x14ac:dyDescent="0.25">
      <c r="A15" s="62" t="s">
        <v>29</v>
      </c>
      <c r="B15" s="132" t="s">
        <v>127</v>
      </c>
      <c r="C15" s="58" t="s">
        <v>121</v>
      </c>
      <c r="D15" s="58">
        <v>4</v>
      </c>
      <c r="E15" s="81">
        <v>50</v>
      </c>
      <c r="F15" s="81"/>
      <c r="G15" s="81"/>
      <c r="I15" s="62" t="s">
        <v>29</v>
      </c>
      <c r="J15" s="62"/>
      <c r="K15" s="58"/>
      <c r="L15" s="62"/>
      <c r="M15" s="62"/>
      <c r="N15" s="62"/>
    </row>
    <row r="16" spans="1:14" x14ac:dyDescent="0.25">
      <c r="A16" s="62" t="s">
        <v>30</v>
      </c>
      <c r="B16" s="133" t="s">
        <v>130</v>
      </c>
      <c r="C16" s="62" t="s">
        <v>131</v>
      </c>
      <c r="D16" s="62">
        <v>4</v>
      </c>
      <c r="E16" s="81">
        <v>50</v>
      </c>
      <c r="F16" s="81"/>
      <c r="G16" s="81"/>
      <c r="I16" s="62" t="s">
        <v>30</v>
      </c>
      <c r="J16" s="62"/>
      <c r="K16" s="62"/>
      <c r="L16" s="62"/>
      <c r="M16" s="62"/>
      <c r="N16" s="62"/>
    </row>
    <row r="17" spans="1:14" x14ac:dyDescent="0.25">
      <c r="A17" s="62" t="s">
        <v>31</v>
      </c>
      <c r="B17" s="132" t="s">
        <v>132</v>
      </c>
      <c r="C17" s="65" t="s">
        <v>118</v>
      </c>
      <c r="D17" s="65">
        <v>3</v>
      </c>
      <c r="E17" s="81">
        <v>50</v>
      </c>
      <c r="F17" s="81"/>
      <c r="G17" s="81"/>
      <c r="I17" s="62" t="s">
        <v>31</v>
      </c>
      <c r="J17" s="64"/>
      <c r="K17" s="67"/>
      <c r="L17" s="67"/>
      <c r="M17" s="62"/>
      <c r="N17" s="62"/>
    </row>
    <row r="18" spans="1:14" x14ac:dyDescent="0.25">
      <c r="A18" s="62" t="s">
        <v>32</v>
      </c>
      <c r="B18" s="132" t="s">
        <v>133</v>
      </c>
      <c r="C18" s="65" t="s">
        <v>134</v>
      </c>
      <c r="D18" s="58">
        <v>4</v>
      </c>
      <c r="E18" s="81">
        <v>50</v>
      </c>
      <c r="F18" s="81"/>
      <c r="G18" s="81"/>
      <c r="I18" s="62" t="s">
        <v>32</v>
      </c>
      <c r="J18" s="64"/>
      <c r="K18" s="67"/>
      <c r="L18" s="67"/>
      <c r="M18" s="62"/>
      <c r="N18" s="62"/>
    </row>
    <row r="19" spans="1:14" x14ac:dyDescent="0.25">
      <c r="A19" s="62" t="s">
        <v>33</v>
      </c>
      <c r="B19" s="66"/>
      <c r="C19" s="65"/>
      <c r="D19" s="65"/>
      <c r="E19" s="81"/>
      <c r="F19" s="81"/>
      <c r="G19" s="81"/>
      <c r="I19" s="62" t="s">
        <v>33</v>
      </c>
      <c r="J19" s="64"/>
      <c r="K19" s="67"/>
      <c r="L19" s="67"/>
      <c r="M19" s="62"/>
      <c r="N19" s="62"/>
    </row>
    <row r="20" spans="1:14" x14ac:dyDescent="0.25">
      <c r="A20" s="62" t="s">
        <v>34</v>
      </c>
      <c r="B20" s="66"/>
      <c r="C20" s="65"/>
      <c r="D20" s="65"/>
      <c r="E20" s="81"/>
      <c r="F20" s="81"/>
      <c r="G20" s="81"/>
      <c r="I20" s="62" t="s">
        <v>34</v>
      </c>
      <c r="J20" s="64"/>
      <c r="K20" s="67"/>
      <c r="L20" s="67"/>
      <c r="M20" s="62"/>
      <c r="N20" s="62"/>
    </row>
    <row r="21" spans="1:14" x14ac:dyDescent="0.25">
      <c r="A21" s="62" t="s">
        <v>35</v>
      </c>
      <c r="B21" s="66"/>
      <c r="C21" s="65"/>
      <c r="D21" s="65"/>
      <c r="E21" s="81"/>
      <c r="F21" s="81"/>
      <c r="G21" s="81"/>
      <c r="I21" s="62" t="s">
        <v>35</v>
      </c>
      <c r="J21" s="62"/>
      <c r="K21" s="62"/>
      <c r="L21" s="62"/>
      <c r="M21" s="62"/>
      <c r="N21" s="62"/>
    </row>
    <row r="22" spans="1:14" x14ac:dyDescent="0.25">
      <c r="A22" s="62" t="s">
        <v>36</v>
      </c>
      <c r="B22" s="66"/>
      <c r="C22" s="65"/>
      <c r="D22" s="65"/>
      <c r="E22" s="81"/>
      <c r="F22" s="81"/>
      <c r="G22" s="81"/>
      <c r="I22" s="62" t="s">
        <v>36</v>
      </c>
      <c r="J22" s="62"/>
      <c r="K22" s="62"/>
      <c r="L22" s="62"/>
      <c r="M22" s="62"/>
      <c r="N22" s="62"/>
    </row>
    <row r="23" spans="1:14" x14ac:dyDescent="0.25">
      <c r="A23" s="62" t="s">
        <v>37</v>
      </c>
      <c r="B23" s="66"/>
      <c r="C23" s="65"/>
      <c r="D23" s="58"/>
      <c r="E23" s="81"/>
      <c r="F23" s="81"/>
      <c r="G23" s="81"/>
      <c r="I23" s="62" t="s">
        <v>37</v>
      </c>
      <c r="J23" s="62"/>
      <c r="K23" s="62"/>
      <c r="L23" s="62"/>
      <c r="M23" s="62"/>
      <c r="N23" s="62"/>
    </row>
    <row r="24" spans="1:14" x14ac:dyDescent="0.25">
      <c r="E24" s="84">
        <f>SUM(E3:E23)</f>
        <v>800</v>
      </c>
    </row>
  </sheetData>
  <autoFilter ref="A2:N24" xr:uid="{00000000-0009-0000-0000-000001000000}"/>
  <mergeCells count="2">
    <mergeCell ref="B1:D1"/>
    <mergeCell ref="J1:L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B1:T29"/>
  <sheetViews>
    <sheetView topLeftCell="A13" workbookViewId="0">
      <selection activeCell="H20" sqref="H20"/>
    </sheetView>
  </sheetViews>
  <sheetFormatPr defaultRowHeight="12.5" x14ac:dyDescent="0.25"/>
  <cols>
    <col min="1" max="1" width="3.81640625" customWidth="1"/>
    <col min="3" max="10" width="10.7265625" customWidth="1"/>
    <col min="11" max="11" width="2" customWidth="1"/>
    <col min="12" max="12" width="9.453125" customWidth="1"/>
    <col min="13" max="13" width="7.453125" bestFit="1" customWidth="1"/>
    <col min="14" max="14" width="8.81640625" bestFit="1" customWidth="1"/>
    <col min="15" max="15" width="7.54296875" customWidth="1"/>
    <col min="16" max="16" width="1.54296875" customWidth="1"/>
    <col min="17" max="17" width="7" customWidth="1"/>
    <col min="18" max="18" width="1" customWidth="1"/>
    <col min="19" max="19" width="7.54296875" customWidth="1"/>
    <col min="20" max="20" width="11.54296875" customWidth="1"/>
    <col min="21" max="21" width="11.26953125" bestFit="1" customWidth="1"/>
  </cols>
  <sheetData>
    <row r="1" spans="2:20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7" spans="2:20" ht="13" thickBot="1" x14ac:dyDescent="0.3"/>
    <row r="8" spans="2:20" s="3" customFormat="1" ht="25" customHeight="1" thickBot="1" x14ac:dyDescent="0.3">
      <c r="B8" s="74"/>
      <c r="C8" s="66" t="s">
        <v>137</v>
      </c>
      <c r="D8" s="66" t="s">
        <v>138</v>
      </c>
      <c r="E8" s="58" t="s">
        <v>139</v>
      </c>
      <c r="F8" s="66" t="s">
        <v>120</v>
      </c>
      <c r="G8" s="66"/>
      <c r="H8" s="78"/>
      <c r="I8" s="78"/>
      <c r="J8" s="79"/>
      <c r="K8" s="4"/>
      <c r="L8" s="53" t="s">
        <v>10</v>
      </c>
      <c r="M8" s="87" t="s">
        <v>11</v>
      </c>
      <c r="N8" s="55" t="s">
        <v>12</v>
      </c>
      <c r="O8" s="127" t="s">
        <v>9</v>
      </c>
      <c r="P8" s="128"/>
      <c r="Q8" s="129"/>
      <c r="R8" s="14"/>
      <c r="S8" s="15" t="s">
        <v>8</v>
      </c>
    </row>
    <row r="9" spans="2:20" s="3" customFormat="1" ht="25" customHeight="1" thickBot="1" x14ac:dyDescent="0.3">
      <c r="B9" s="75" t="str">
        <f t="array" ref="B9:B16">TRANSPOSE(C8:J8)</f>
        <v>Jurka Ondra</v>
      </c>
      <c r="C9" s="7" t="s">
        <v>7</v>
      </c>
      <c r="D9" s="34" t="s">
        <v>3</v>
      </c>
      <c r="E9" s="34" t="s">
        <v>4</v>
      </c>
      <c r="F9" s="34" t="s">
        <v>4</v>
      </c>
      <c r="G9" s="34" t="s">
        <v>7</v>
      </c>
      <c r="H9" s="34" t="s">
        <v>7</v>
      </c>
      <c r="I9" s="34" t="s">
        <v>7</v>
      </c>
      <c r="J9" s="71" t="s">
        <v>7</v>
      </c>
      <c r="K9" s="5"/>
      <c r="L9" s="16">
        <f>8-COUNTIF(C9:J9,"0:0")</f>
        <v>3</v>
      </c>
      <c r="M9" s="16">
        <f t="array" ref="M9">SUM(IF(VALUE(MID($C9:$J9,1,1))&gt;VALUE(MID($C9:$J9,3,1)),1,0))</f>
        <v>1</v>
      </c>
      <c r="N9" s="17">
        <f>L9-M9</f>
        <v>2</v>
      </c>
      <c r="O9" s="18">
        <f t="array" ref="O9">SUM(IF(LEN(C9:J9)&gt;3,"0:0",IF(VALUE(MID($C9:$J9,1,1))=VALUE(MID($C9:$J9,3,1)),0,VALUE(MID($C9:$J9,1,1)))))</f>
        <v>3</v>
      </c>
      <c r="P9" s="19" t="s">
        <v>0</v>
      </c>
      <c r="Q9" s="20">
        <f t="array" ref="Q9">SUM(IF(LEN(C9:J9)&gt;3,"0:0",IF(VALUE(MID($C9:$J9,1,1))=VALUE(MID($C9:$J9,3,1)),0,VALUE(MID($C9:$J9,3,1)))))</f>
        <v>7</v>
      </c>
      <c r="R9" s="19"/>
      <c r="S9" s="21">
        <f t="array" ref="S9">SUM(IF(VALUE(MID($C9:$J9,1,1))&gt;VALUE(MID($C9:$J9,3,1)),2,0))</f>
        <v>2</v>
      </c>
      <c r="T9" s="56">
        <f>IF(B9="","",S9+(O9-Q9)/100+O9/1000+CODE(B9)/1000000+U9/10)</f>
        <v>1.9630739999999998</v>
      </c>
    </row>
    <row r="10" spans="2:20" s="3" customFormat="1" ht="25" customHeight="1" thickBot="1" x14ac:dyDescent="0.3">
      <c r="B10" s="12" t="str">
        <v>Jurka Martin</v>
      </c>
      <c r="C10" s="36" t="str">
        <f t="array" ref="C10:C16">TRANSPOSE(MID(D9:J9,3,1)&amp;":"&amp;MID(D9:J9,1,1))</f>
        <v>1:3</v>
      </c>
      <c r="D10" s="60" t="s">
        <v>7</v>
      </c>
      <c r="E10" s="34" t="s">
        <v>4</v>
      </c>
      <c r="F10" s="34" t="s">
        <v>4</v>
      </c>
      <c r="G10" s="34" t="s">
        <v>7</v>
      </c>
      <c r="H10" s="34" t="s">
        <v>7</v>
      </c>
      <c r="I10" s="34" t="s">
        <v>7</v>
      </c>
      <c r="J10" s="72" t="s">
        <v>7</v>
      </c>
      <c r="K10" s="5"/>
      <c r="L10" s="22">
        <f t="shared" ref="L10:L16" si="0">8-COUNTIF(C10:J10,"0:0")</f>
        <v>3</v>
      </c>
      <c r="M10" s="22">
        <f t="array" ref="M10">SUM(IF(VALUE(MID($C10:$J10,1,1))&gt;VALUE(MID($C10:$J10,3,1)),1,0))</f>
        <v>0</v>
      </c>
      <c r="N10" s="23">
        <f t="shared" ref="N10:N16" si="1">L10-M10</f>
        <v>3</v>
      </c>
      <c r="O10" s="24">
        <f t="array" ref="O10">SUM(IF(LEN(C10:J10)&gt;3,"0:0",IF(VALUE(MID($C10:$J10,1,1))=VALUE(MID($C10:$J10,3,1)),0,VALUE(MID($C10:$J10,1,1)))))</f>
        <v>1</v>
      </c>
      <c r="P10" s="25" t="s">
        <v>0</v>
      </c>
      <c r="Q10" s="26">
        <f t="array" ref="Q10">SUM(IF(LEN(C10:J10)&gt;3,"0:0",IF(VALUE(MID($C10:$J10,1,1))=VALUE(MID($C10:$J10,3,1)),0,VALUE(MID($C10:$J10,3,1)))))</f>
        <v>9</v>
      </c>
      <c r="R10" s="25"/>
      <c r="S10" s="27">
        <f t="array" ref="S10">SUM(IF(VALUE(MID($C10:$J10,1,1))&gt;VALUE(MID($C10:$J10,3,1)),2,0))</f>
        <v>0</v>
      </c>
      <c r="T10" s="56">
        <f t="shared" ref="T10:T16" si="2">IF(B10="","",S10+(O10-Q10)/100+O10/1000+CODE(B10)/1000000+U10/10)</f>
        <v>-7.8925999999999996E-2</v>
      </c>
    </row>
    <row r="11" spans="2:20" s="3" customFormat="1" ht="25" customHeight="1" thickBot="1" x14ac:dyDescent="0.3">
      <c r="B11" s="12" t="str">
        <v>Dvořák Z.</v>
      </c>
      <c r="C11" s="36" t="str">
        <v>3:0</v>
      </c>
      <c r="D11" s="37" t="str">
        <f t="array" ref="D11:D16">TRANSPOSE(MID(E10:J10,3,1)&amp;":"&amp;MID(E10:J10,1,1))</f>
        <v>3:0</v>
      </c>
      <c r="E11" s="60" t="s">
        <v>7</v>
      </c>
      <c r="F11" s="34" t="s">
        <v>6</v>
      </c>
      <c r="G11" s="34" t="s">
        <v>7</v>
      </c>
      <c r="H11" s="34" t="s">
        <v>7</v>
      </c>
      <c r="I11" s="34" t="s">
        <v>7</v>
      </c>
      <c r="J11" s="72" t="s">
        <v>7</v>
      </c>
      <c r="K11" s="5"/>
      <c r="L11" s="22">
        <f t="shared" si="0"/>
        <v>3</v>
      </c>
      <c r="M11" s="22">
        <f t="array" ref="M11">SUM(IF(VALUE(MID($C11:$J11,1,1))&gt;VALUE(MID($C11:$J11,3,1)),1,0))</f>
        <v>2</v>
      </c>
      <c r="N11" s="23">
        <f t="shared" si="1"/>
        <v>1</v>
      </c>
      <c r="O11" s="24">
        <f t="array" ref="O11">SUM(IF(LEN(C11:J11)&gt;3,"0:0",IF(VALUE(MID($C11:$J11,1,1))=VALUE(MID($C11:$J11,3,1)),0,VALUE(MID($C11:$J11,1,1)))))</f>
        <v>8</v>
      </c>
      <c r="P11" s="25" t="s">
        <v>0</v>
      </c>
      <c r="Q11" s="26">
        <f t="array" ref="Q11">SUM(IF(LEN(C11:J11)&gt;3,"0:0",IF(VALUE(MID($C11:$J11,1,1))=VALUE(MID($C11:$J11,3,1)),0,VALUE(MID($C11:$J11,3,1)))))</f>
        <v>3</v>
      </c>
      <c r="R11" s="25"/>
      <c r="S11" s="27">
        <f t="array" ref="S11">SUM(IF(VALUE(MID($C11:$J11,1,1))&gt;VALUE(MID($C11:$J11,3,1)),2,0))</f>
        <v>4</v>
      </c>
      <c r="T11" s="56">
        <f t="shared" si="2"/>
        <v>4.0580679999999996</v>
      </c>
    </row>
    <row r="12" spans="2:20" s="3" customFormat="1" ht="25" customHeight="1" thickBot="1" x14ac:dyDescent="0.3">
      <c r="B12" s="12" t="str">
        <v>Chylík</v>
      </c>
      <c r="C12" s="36" t="str">
        <v>3:0</v>
      </c>
      <c r="D12" s="37" t="str">
        <v>3:0</v>
      </c>
      <c r="E12" s="37" t="str">
        <f t="array" ref="E12:E16">TRANSPOSE(MID(F11:J11,3,1)&amp;":"&amp;MID(F11:J11,1,1))</f>
        <v>3:2</v>
      </c>
      <c r="F12" s="60" t="s">
        <v>7</v>
      </c>
      <c r="G12" s="34" t="s">
        <v>7</v>
      </c>
      <c r="H12" s="34" t="s">
        <v>7</v>
      </c>
      <c r="I12" s="34" t="s">
        <v>7</v>
      </c>
      <c r="J12" s="72" t="s">
        <v>7</v>
      </c>
      <c r="K12" s="5"/>
      <c r="L12" s="22">
        <f t="shared" si="0"/>
        <v>3</v>
      </c>
      <c r="M12" s="22">
        <f t="array" ref="M12">SUM(IF(VALUE(MID($C12:$J12,1,1))&gt;VALUE(MID($C12:$J12,3,1)),1,0))</f>
        <v>3</v>
      </c>
      <c r="N12" s="23">
        <f t="shared" si="1"/>
        <v>0</v>
      </c>
      <c r="O12" s="24">
        <f t="array" ref="O12">SUM(IF(LEN(C12:J12)&gt;3,"0:0",IF(VALUE(MID($C12:$J12,1,1))=VALUE(MID($C12:$J12,3,1)),0,VALUE(MID($C12:$J12,1,1)))))</f>
        <v>9</v>
      </c>
      <c r="P12" s="25" t="s">
        <v>0</v>
      </c>
      <c r="Q12" s="26">
        <f t="array" ref="Q12">SUM(IF(LEN(C12:J12)&gt;3,"0:0",IF(VALUE(MID($C12:$J12,1,1))=VALUE(MID($C12:$J12,3,1)),0,VALUE(MID($C12:$J12,3,1)))))</f>
        <v>2</v>
      </c>
      <c r="R12" s="25"/>
      <c r="S12" s="27">
        <f t="array" ref="S12">SUM(IF(VALUE(MID($C12:$J12,1,1))&gt;VALUE(MID($C12:$J12,3,1)),2,0))</f>
        <v>6</v>
      </c>
      <c r="T12" s="56">
        <f t="shared" si="2"/>
        <v>6.0790670000000002</v>
      </c>
    </row>
    <row r="13" spans="2:20" s="3" customFormat="1" ht="25" customHeight="1" thickBot="1" x14ac:dyDescent="0.3">
      <c r="B13" s="12">
        <v>0</v>
      </c>
      <c r="C13" s="36" t="str">
        <v>0:0</v>
      </c>
      <c r="D13" s="37" t="str">
        <v>0:0</v>
      </c>
      <c r="E13" s="37" t="str">
        <v>0:0</v>
      </c>
      <c r="F13" s="37" t="str">
        <f t="array" ref="F13:F16">TRANSPOSE(MID(G12:J12,3,1)&amp;":"&amp;MID(G12:J12,1,1))</f>
        <v>0:0</v>
      </c>
      <c r="G13" s="60" t="s">
        <v>7</v>
      </c>
      <c r="H13" s="34" t="s">
        <v>7</v>
      </c>
      <c r="I13" s="34" t="s">
        <v>7</v>
      </c>
      <c r="J13" s="72" t="s">
        <v>7</v>
      </c>
      <c r="K13" s="5"/>
      <c r="L13" s="22">
        <f t="shared" si="0"/>
        <v>0</v>
      </c>
      <c r="M13" s="22">
        <f t="array" ref="M13">SUM(IF(VALUE(MID($C13:$J13,1,1))&gt;VALUE(MID($C13:$J13,3,1)),1,0))</f>
        <v>0</v>
      </c>
      <c r="N13" s="23">
        <f t="shared" si="1"/>
        <v>0</v>
      </c>
      <c r="O13" s="24">
        <f t="array" ref="O13">SUM(IF(LEN(C13:J13)&gt;3,"0:0",IF(VALUE(MID($C13:$J13,1,1))=VALUE(MID($C13:$J13,3,1)),0,VALUE(MID($C13:$J13,1,1)))))</f>
        <v>0</v>
      </c>
      <c r="P13" s="25" t="s">
        <v>0</v>
      </c>
      <c r="Q13" s="26">
        <f t="array" ref="Q13">SUM(IF(LEN(C13:J13)&gt;3,"0:0",IF(VALUE(MID($C13:$J13,1,1))=VALUE(MID($C13:$J13,3,1)),0,VALUE(MID($C13:$J13,3,1)))))</f>
        <v>0</v>
      </c>
      <c r="R13" s="25"/>
      <c r="S13" s="27">
        <f t="array" ref="S13">SUM(IF(VALUE(MID($C13:$J13,1,1))&gt;VALUE(MID($C13:$J13,3,1)),2,0))</f>
        <v>0</v>
      </c>
      <c r="T13" s="56">
        <f t="shared" si="2"/>
        <v>4.8000000000000001E-5</v>
      </c>
    </row>
    <row r="14" spans="2:20" s="3" customFormat="1" ht="25" customHeight="1" x14ac:dyDescent="0.25">
      <c r="B14" s="12">
        <v>0</v>
      </c>
      <c r="C14" s="36" t="str">
        <v>0:0</v>
      </c>
      <c r="D14" s="37" t="str">
        <v>0:0</v>
      </c>
      <c r="E14" s="37" t="str">
        <v>0:0</v>
      </c>
      <c r="F14" s="37" t="str">
        <v>0:0</v>
      </c>
      <c r="G14" s="37" t="str">
        <f t="array" ref="G14:G16">TRANSPOSE(MID(H13:J13,3,1)&amp;":"&amp;MID(H13:J13,1,1))</f>
        <v>0:0</v>
      </c>
      <c r="H14" s="60" t="s">
        <v>7</v>
      </c>
      <c r="I14" s="34" t="s">
        <v>7</v>
      </c>
      <c r="J14" s="72" t="s">
        <v>7</v>
      </c>
      <c r="K14" s="5"/>
      <c r="L14" s="22">
        <f t="shared" si="0"/>
        <v>0</v>
      </c>
      <c r="M14" s="22">
        <f t="array" ref="M14">SUM(IF(VALUE(MID($C14:$J14,1,1))&gt;VALUE(MID($C14:$J14,3,1)),1,0))</f>
        <v>0</v>
      </c>
      <c r="N14" s="23">
        <f t="shared" si="1"/>
        <v>0</v>
      </c>
      <c r="O14" s="24">
        <f t="array" ref="O14">SUM(IF(LEN(C14:J14)&gt;3,"0:0",IF(VALUE(MID($C14:$J14,1,1))=VALUE(MID($C14:$J14,3,1)),0,VALUE(MID($C14:$J14,1,1)))))</f>
        <v>0</v>
      </c>
      <c r="P14" s="25" t="s">
        <v>0</v>
      </c>
      <c r="Q14" s="26">
        <f t="array" ref="Q14">SUM(IF(LEN(C14:J14)&gt;3,"0:0",IF(VALUE(MID($C14:$J14,1,1))=VALUE(MID($C14:$J14,3,1)),0,VALUE(MID($C14:$J14,3,1)))))</f>
        <v>0</v>
      </c>
      <c r="R14" s="25"/>
      <c r="S14" s="27">
        <f t="array" ref="S14">SUM(IF(VALUE(MID($C14:$J14,1,1))&gt;VALUE(MID($C14:$J14,3,1)),2,0))</f>
        <v>0</v>
      </c>
      <c r="T14" s="56">
        <f t="shared" si="2"/>
        <v>4.8000000000000001E-5</v>
      </c>
    </row>
    <row r="15" spans="2:20" s="3" customFormat="1" ht="25" customHeight="1" x14ac:dyDescent="0.25">
      <c r="B15" s="12">
        <v>0</v>
      </c>
      <c r="C15" s="36" t="str">
        <v>0:0</v>
      </c>
      <c r="D15" s="37" t="str">
        <v>0:0</v>
      </c>
      <c r="E15" s="37" t="str">
        <v>0:0</v>
      </c>
      <c r="F15" s="37" t="str">
        <v>0:0</v>
      </c>
      <c r="G15" s="37" t="str">
        <v>0:0</v>
      </c>
      <c r="H15" s="37" t="str">
        <f t="array" ref="H15:H16">TRANSPOSE(MID(I14:J14,3,1)&amp;":"&amp;MID(I14:J14,1,1))</f>
        <v>0:0</v>
      </c>
      <c r="I15" s="76" t="s">
        <v>7</v>
      </c>
      <c r="J15" s="72" t="s">
        <v>7</v>
      </c>
      <c r="K15" s="5"/>
      <c r="L15" s="22">
        <f t="shared" si="0"/>
        <v>0</v>
      </c>
      <c r="M15" s="22">
        <f t="array" ref="M15">SUM(IF(VALUE(MID($C15:$J15,1,1))&gt;VALUE(MID($C15:$J15,3,1)),1,0))</f>
        <v>0</v>
      </c>
      <c r="N15" s="23">
        <f t="shared" si="1"/>
        <v>0</v>
      </c>
      <c r="O15" s="24">
        <f t="array" ref="O15">SUM(IF(LEN(C15:J15)&gt;3,"0:0",IF(VALUE(MID($C15:$J15,1,1))=VALUE(MID($C15:$J15,3,1)),0,VALUE(MID($C15:$J15,1,1)))))</f>
        <v>0</v>
      </c>
      <c r="P15" s="25" t="s">
        <v>0</v>
      </c>
      <c r="Q15" s="26">
        <f t="array" ref="Q15">SUM(IF(LEN(C15:J15)&gt;3,"0:0",IF(VALUE(MID($C15:$J15,1,1))=VALUE(MID($C15:$J15,3,1)),0,VALUE(MID($C15:$J15,3,1)))))</f>
        <v>0</v>
      </c>
      <c r="R15" s="25"/>
      <c r="S15" s="27">
        <f t="array" ref="S15">SUM(IF(VALUE(MID($C15:$J15,1,1))&gt;VALUE(MID($C15:$J15,3,1)),2,0))</f>
        <v>0</v>
      </c>
      <c r="T15" s="56">
        <f t="shared" si="2"/>
        <v>4.8000000000000001E-5</v>
      </c>
    </row>
    <row r="16" spans="2:20" s="3" customFormat="1" ht="25" customHeight="1" thickBot="1" x14ac:dyDescent="0.3">
      <c r="B16" s="13">
        <v>0</v>
      </c>
      <c r="C16" s="39" t="str">
        <v>0:0</v>
      </c>
      <c r="D16" s="40" t="str">
        <v>0:0</v>
      </c>
      <c r="E16" s="40" t="str">
        <v>0:0</v>
      </c>
      <c r="F16" s="40" t="str">
        <v>0:0</v>
      </c>
      <c r="G16" s="40" t="str">
        <v>0:0</v>
      </c>
      <c r="H16" s="40" t="str">
        <v>0:0</v>
      </c>
      <c r="I16" s="77" t="str">
        <f t="array" ref="I16">TRANSPOSE(MID(J15,3,1)&amp;":"&amp;MID(J15,1,1))</f>
        <v>0:0</v>
      </c>
      <c r="J16" s="73" t="s">
        <v>7</v>
      </c>
      <c r="K16" s="9"/>
      <c r="L16" s="28">
        <f t="shared" si="0"/>
        <v>0</v>
      </c>
      <c r="M16" s="28">
        <f t="array" ref="M16">SUM(IF(VALUE(MID($C16:$J16,1,1))&gt;VALUE(MID($C16:$J16,3,1)),1,0))</f>
        <v>0</v>
      </c>
      <c r="N16" s="29">
        <f t="shared" si="1"/>
        <v>0</v>
      </c>
      <c r="O16" s="30">
        <f t="array" ref="O16">SUM(IF(LEN(C16:J16)&gt;3,"0:0",IF(VALUE(MID($C16:$J16,1,1))=VALUE(MID($C16:$J16,3,1)),0,VALUE(MID($C16:$J16,1,1)))))</f>
        <v>0</v>
      </c>
      <c r="P16" s="31" t="s">
        <v>0</v>
      </c>
      <c r="Q16" s="32">
        <f t="array" ref="Q16">SUM(IF(LEN(C16:J16)&gt;3,"0:0",IF(VALUE(MID($C16:$J16,1,1))=VALUE(MID($C16:$J16,3,1)),0,VALUE(MID($C16:$J16,3,1)))))</f>
        <v>0</v>
      </c>
      <c r="R16" s="31"/>
      <c r="S16" s="33">
        <f t="array" ref="S16">SUM(IF(VALUE(MID($C16:$J16,1,1))&gt;VALUE(MID($C16:$J16,3,1)),2,0))</f>
        <v>0</v>
      </c>
      <c r="T16" s="56">
        <f t="shared" si="2"/>
        <v>4.8000000000000001E-5</v>
      </c>
    </row>
    <row r="20" spans="2:5" ht="13" thickBot="1" x14ac:dyDescent="0.3"/>
    <row r="21" spans="2:5" ht="18.5" thickBot="1" x14ac:dyDescent="0.45">
      <c r="B21" s="44" t="s">
        <v>13</v>
      </c>
      <c r="C21" s="45" t="s">
        <v>14</v>
      </c>
      <c r="D21" s="45" t="s">
        <v>15</v>
      </c>
      <c r="E21" s="46" t="s">
        <v>16</v>
      </c>
    </row>
    <row r="22" spans="2:5" ht="20.149999999999999" customHeight="1" x14ac:dyDescent="0.4">
      <c r="B22" s="43">
        <v>1</v>
      </c>
      <c r="C22" s="47" t="str">
        <f t="array" ref="C22:C29">IF(B9:B16="","",IF(T9:T16=0,"",INDEX(B9:B16,MATCH(LARGE(T9:T16,B22:B29),T9:T16,0))))</f>
        <v>Chylík</v>
      </c>
      <c r="D22" s="47">
        <f t="shared" ref="D22:D29" si="3">VLOOKUP($C22,$B$9:$S$16,18,FALSE)</f>
        <v>6</v>
      </c>
      <c r="E22" s="48" t="str">
        <f>VLOOKUP($C22,$B$9:$S$16,14,FALSE)&amp;":"&amp;VLOOKUP($C22,$B$9:$S$16,16,FALSE)</f>
        <v>9:2</v>
      </c>
    </row>
    <row r="23" spans="2:5" ht="20.149999999999999" customHeight="1" x14ac:dyDescent="0.4">
      <c r="B23" s="41">
        <v>2</v>
      </c>
      <c r="C23" s="49" t="str">
        <v>Dvořák Z.</v>
      </c>
      <c r="D23" s="49">
        <f t="shared" si="3"/>
        <v>4</v>
      </c>
      <c r="E23" s="50" t="str">
        <f t="shared" ref="E23:E29" si="4">VLOOKUP($C23,$B$9:$S$16,14,FALSE)&amp;":"&amp;VLOOKUP($C23,$B$9:$S$16,16,FALSE)</f>
        <v>8:3</v>
      </c>
    </row>
    <row r="24" spans="2:5" ht="20.149999999999999" customHeight="1" x14ac:dyDescent="0.4">
      <c r="B24" s="41">
        <v>3</v>
      </c>
      <c r="C24" s="49" t="str">
        <v>Jurka Ondra</v>
      </c>
      <c r="D24" s="49">
        <f t="shared" si="3"/>
        <v>2</v>
      </c>
      <c r="E24" s="50" t="str">
        <f t="shared" si="4"/>
        <v>3:7</v>
      </c>
    </row>
    <row r="25" spans="2:5" ht="20.149999999999999" customHeight="1" x14ac:dyDescent="0.4">
      <c r="B25" s="41">
        <v>4</v>
      </c>
      <c r="C25" s="49">
        <v>0</v>
      </c>
      <c r="D25" s="49">
        <f t="shared" si="3"/>
        <v>0</v>
      </c>
      <c r="E25" s="50" t="str">
        <f t="shared" si="4"/>
        <v>0:0</v>
      </c>
    </row>
    <row r="26" spans="2:5" ht="20.149999999999999" customHeight="1" x14ac:dyDescent="0.4">
      <c r="B26" s="41">
        <v>5</v>
      </c>
      <c r="C26" s="49">
        <v>0</v>
      </c>
      <c r="D26" s="49">
        <f t="shared" si="3"/>
        <v>0</v>
      </c>
      <c r="E26" s="50" t="str">
        <f t="shared" si="4"/>
        <v>0:0</v>
      </c>
    </row>
    <row r="27" spans="2:5" ht="20.149999999999999" customHeight="1" x14ac:dyDescent="0.4">
      <c r="B27" s="41">
        <v>6</v>
      </c>
      <c r="C27" s="49">
        <v>0</v>
      </c>
      <c r="D27" s="49">
        <f t="shared" si="3"/>
        <v>0</v>
      </c>
      <c r="E27" s="50" t="str">
        <f t="shared" si="4"/>
        <v>0:0</v>
      </c>
    </row>
    <row r="28" spans="2:5" ht="20.149999999999999" customHeight="1" x14ac:dyDescent="0.4">
      <c r="B28" s="41">
        <v>7</v>
      </c>
      <c r="C28" s="49">
        <v>0</v>
      </c>
      <c r="D28" s="49">
        <f t="shared" si="3"/>
        <v>0</v>
      </c>
      <c r="E28" s="50" t="str">
        <f t="shared" si="4"/>
        <v>0:0</v>
      </c>
    </row>
    <row r="29" spans="2:5" ht="20.149999999999999" customHeight="1" thickBot="1" x14ac:dyDescent="0.45">
      <c r="B29" s="42">
        <v>8</v>
      </c>
      <c r="C29" s="51" t="str">
        <v>Jurka Martin</v>
      </c>
      <c r="D29" s="51">
        <f t="shared" si="3"/>
        <v>0</v>
      </c>
      <c r="E29" s="52" t="str">
        <f t="shared" si="4"/>
        <v>1:9</v>
      </c>
    </row>
  </sheetData>
  <mergeCells count="1">
    <mergeCell ref="O8:Q8"/>
  </mergeCells>
  <conditionalFormatting sqref="E11 D10 J16 C9 F12 G13 H14 I15">
    <cfRule type="cellIs" dxfId="15" priority="2" stopIfTrue="1" operator="equal">
      <formula>"""0:0"""</formula>
    </cfRule>
  </conditionalFormatting>
  <conditionalFormatting sqref="J12:J15 I10:J11 H15:H16 I16 C10:C16 D11:D16 E12:E16 F13:F16 G14:G16 H10:H13 D9:J9 G12 I12:I14 E10:G10 F11:G11">
    <cfRule type="cellIs" dxfId="14" priority="1" stopIfTrue="1" operator="equal">
      <formula>"0:0"</formula>
    </cfRule>
  </conditionalFormatting>
  <dataValidations count="1">
    <dataValidation type="list" allowBlank="1" showInputMessage="1" showErrorMessage="1" sqref="D9:D10 I9:I15 J9:J16 C9 E9:F9 E10:E11 G9:G13 H9:H14 F10:F12" xr:uid="{00000000-0002-0000-0200-000000000000}">
      <formula1>skore</formula1>
    </dataValidation>
  </dataValidations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B1:T29"/>
  <sheetViews>
    <sheetView topLeftCell="A5" workbookViewId="0">
      <selection activeCell="G10" sqref="G10"/>
    </sheetView>
  </sheetViews>
  <sheetFormatPr defaultRowHeight="12.5" x14ac:dyDescent="0.25"/>
  <cols>
    <col min="1" max="1" width="3.81640625" customWidth="1"/>
    <col min="3" max="10" width="10.7265625" customWidth="1"/>
    <col min="11" max="11" width="2" customWidth="1"/>
    <col min="12" max="12" width="9.453125" customWidth="1"/>
    <col min="13" max="13" width="7.453125" bestFit="1" customWidth="1"/>
    <col min="14" max="14" width="8.81640625" bestFit="1" customWidth="1"/>
    <col min="15" max="15" width="7.54296875" customWidth="1"/>
    <col min="16" max="16" width="1.54296875" customWidth="1"/>
    <col min="17" max="17" width="7" customWidth="1"/>
    <col min="18" max="18" width="1" customWidth="1"/>
    <col min="19" max="19" width="7.54296875" customWidth="1"/>
    <col min="20" max="20" width="11.54296875" customWidth="1"/>
    <col min="21" max="21" width="11.26953125" bestFit="1" customWidth="1"/>
  </cols>
  <sheetData>
    <row r="1" spans="2:20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7" spans="2:20" ht="13" thickBot="1" x14ac:dyDescent="0.3"/>
    <row r="8" spans="2:20" s="3" customFormat="1" ht="25" customHeight="1" thickBot="1" x14ac:dyDescent="0.3">
      <c r="B8" s="74"/>
      <c r="C8" s="66" t="s">
        <v>107</v>
      </c>
      <c r="D8" s="58" t="s">
        <v>109</v>
      </c>
      <c r="E8" s="58" t="s">
        <v>136</v>
      </c>
      <c r="F8" s="58" t="s">
        <v>117</v>
      </c>
      <c r="G8" s="66"/>
      <c r="H8" s="78"/>
      <c r="I8" s="78"/>
      <c r="J8" s="79"/>
      <c r="K8" s="4"/>
      <c r="L8" s="53" t="s">
        <v>10</v>
      </c>
      <c r="M8" s="86" t="s">
        <v>11</v>
      </c>
      <c r="N8" s="55" t="s">
        <v>12</v>
      </c>
      <c r="O8" s="127" t="s">
        <v>9</v>
      </c>
      <c r="P8" s="128"/>
      <c r="Q8" s="129"/>
      <c r="R8" s="14"/>
      <c r="S8" s="15" t="s">
        <v>8</v>
      </c>
    </row>
    <row r="9" spans="2:20" s="3" customFormat="1" ht="25" customHeight="1" thickBot="1" x14ac:dyDescent="0.3">
      <c r="B9" s="75" t="str">
        <f t="array" ref="B9:B16">TRANSPOSE(C8:J8)</f>
        <v>Pokorný</v>
      </c>
      <c r="C9" s="7" t="s">
        <v>7</v>
      </c>
      <c r="D9" s="34" t="s">
        <v>2</v>
      </c>
      <c r="E9" s="34" t="s">
        <v>4</v>
      </c>
      <c r="F9" s="34" t="s">
        <v>2</v>
      </c>
      <c r="G9" s="34" t="s">
        <v>7</v>
      </c>
      <c r="H9" s="34" t="s">
        <v>7</v>
      </c>
      <c r="I9" s="34" t="s">
        <v>7</v>
      </c>
      <c r="J9" s="71" t="s">
        <v>7</v>
      </c>
      <c r="K9" s="5"/>
      <c r="L9" s="16">
        <f>8-COUNTIF(C9:J9,"0:0")</f>
        <v>3</v>
      </c>
      <c r="M9" s="16">
        <f t="array" ref="M9">SUM(IF(VALUE(MID($C9:$J9,1,1))&gt;VALUE(MID($C9:$J9,3,1)),1,0))</f>
        <v>2</v>
      </c>
      <c r="N9" s="17">
        <f>L9-M9</f>
        <v>1</v>
      </c>
      <c r="O9" s="18">
        <f t="array" ref="O9">SUM(IF(LEN(C9:J9)&gt;3,"0:0",IF(VALUE(MID($C9:$J9,1,1))=VALUE(MID($C9:$J9,3,1)),0,VALUE(MID($C9:$J9,1,1)))))</f>
        <v>6</v>
      </c>
      <c r="P9" s="19" t="s">
        <v>0</v>
      </c>
      <c r="Q9" s="20">
        <f t="array" ref="Q9">SUM(IF(LEN(C9:J9)&gt;3,"0:0",IF(VALUE(MID($C9:$J9,1,1))=VALUE(MID($C9:$J9,3,1)),0,VALUE(MID($C9:$J9,3,1)))))</f>
        <v>3</v>
      </c>
      <c r="R9" s="19"/>
      <c r="S9" s="21">
        <f t="array" ref="S9">SUM(IF(VALUE(MID($C9:$J9,1,1))&gt;VALUE(MID($C9:$J9,3,1)),2,0))</f>
        <v>4</v>
      </c>
      <c r="T9" s="56">
        <f>IF(B9="","",S9+(O9-Q9)/100+O9/1000+CODE(B9)/1000000+U9/10)</f>
        <v>4.0360800000000001</v>
      </c>
    </row>
    <row r="10" spans="2:20" s="3" customFormat="1" ht="25" customHeight="1" thickBot="1" x14ac:dyDescent="0.3">
      <c r="B10" s="12" t="str">
        <v>Nováček</v>
      </c>
      <c r="C10" s="36" t="str">
        <f t="array" ref="C10:C16">TRANSPOSE(MID(D9:J9,3,1)&amp;":"&amp;MID(D9:J9,1,1))</f>
        <v>0:3</v>
      </c>
      <c r="D10" s="60" t="s">
        <v>7</v>
      </c>
      <c r="E10" s="34" t="s">
        <v>4</v>
      </c>
      <c r="F10" s="34" t="s">
        <v>3</v>
      </c>
      <c r="G10" s="34" t="s">
        <v>7</v>
      </c>
      <c r="H10" s="34" t="s">
        <v>7</v>
      </c>
      <c r="I10" s="34" t="s">
        <v>7</v>
      </c>
      <c r="J10" s="72" t="s">
        <v>7</v>
      </c>
      <c r="K10" s="5"/>
      <c r="L10" s="22">
        <f t="shared" ref="L10:L16" si="0">8-COUNTIF(C10:J10,"0:0")</f>
        <v>3</v>
      </c>
      <c r="M10" s="22">
        <f t="array" ref="M10">SUM(IF(VALUE(MID($C10:$J10,1,1))&gt;VALUE(MID($C10:$J10,3,1)),1,0))</f>
        <v>1</v>
      </c>
      <c r="N10" s="23">
        <f t="shared" ref="N10:N16" si="1">L10-M10</f>
        <v>2</v>
      </c>
      <c r="O10" s="24">
        <f t="array" ref="O10">SUM(IF(LEN(C10:J10)&gt;3,"0:0",IF(VALUE(MID($C10:$J10,1,1))=VALUE(MID($C10:$J10,3,1)),0,VALUE(MID($C10:$J10,1,1)))))</f>
        <v>3</v>
      </c>
      <c r="P10" s="25" t="s">
        <v>0</v>
      </c>
      <c r="Q10" s="26">
        <f t="array" ref="Q10">SUM(IF(LEN(C10:J10)&gt;3,"0:0",IF(VALUE(MID($C10:$J10,1,1))=VALUE(MID($C10:$J10,3,1)),0,VALUE(MID($C10:$J10,3,1)))))</f>
        <v>7</v>
      </c>
      <c r="R10" s="25"/>
      <c r="S10" s="27">
        <f t="array" ref="S10">SUM(IF(VALUE(MID($C10:$J10,1,1))&gt;VALUE(MID($C10:$J10,3,1)),2,0))</f>
        <v>2</v>
      </c>
      <c r="T10" s="56">
        <f t="shared" ref="T10:T16" si="2">IF(B10="","",S10+(O10-Q10)/100+O10/1000+CODE(B10)/1000000+U10/10)</f>
        <v>1.9630779999999999</v>
      </c>
    </row>
    <row r="11" spans="2:20" s="3" customFormat="1" ht="25" customHeight="1" thickBot="1" x14ac:dyDescent="0.3">
      <c r="B11" s="12" t="str">
        <v>Dvořák J.</v>
      </c>
      <c r="C11" s="36" t="str">
        <v>3:0</v>
      </c>
      <c r="D11" s="37" t="str">
        <f t="array" ref="D11:D16">TRANSPOSE(MID(E10:J10,3,1)&amp;":"&amp;MID(E10:J10,1,1))</f>
        <v>3:0</v>
      </c>
      <c r="E11" s="60" t="s">
        <v>7</v>
      </c>
      <c r="F11" s="34" t="s">
        <v>2</v>
      </c>
      <c r="G11" s="34" t="s">
        <v>7</v>
      </c>
      <c r="H11" s="34" t="s">
        <v>7</v>
      </c>
      <c r="I11" s="34" t="s">
        <v>7</v>
      </c>
      <c r="J11" s="72" t="s">
        <v>7</v>
      </c>
      <c r="K11" s="5"/>
      <c r="L11" s="22">
        <f t="shared" si="0"/>
        <v>3</v>
      </c>
      <c r="M11" s="22">
        <f t="array" ref="M11">SUM(IF(VALUE(MID($C11:$J11,1,1))&gt;VALUE(MID($C11:$J11,3,1)),1,0))</f>
        <v>3</v>
      </c>
      <c r="N11" s="23">
        <f t="shared" si="1"/>
        <v>0</v>
      </c>
      <c r="O11" s="24">
        <f t="array" ref="O11">SUM(IF(LEN(C11:J11)&gt;3,"0:0",IF(VALUE(MID($C11:$J11,1,1))=VALUE(MID($C11:$J11,3,1)),0,VALUE(MID($C11:$J11,1,1)))))</f>
        <v>9</v>
      </c>
      <c r="P11" s="25" t="s">
        <v>0</v>
      </c>
      <c r="Q11" s="26">
        <f t="array" ref="Q11">SUM(IF(LEN(C11:J11)&gt;3,"0:0",IF(VALUE(MID($C11:$J11,1,1))=VALUE(MID($C11:$J11,3,1)),0,VALUE(MID($C11:$J11,3,1)))))</f>
        <v>0</v>
      </c>
      <c r="R11" s="25"/>
      <c r="S11" s="27">
        <f t="array" ref="S11">SUM(IF(VALUE(MID($C11:$J11,1,1))&gt;VALUE(MID($C11:$J11,3,1)),2,0))</f>
        <v>6</v>
      </c>
      <c r="T11" s="56">
        <f t="shared" si="2"/>
        <v>6.0990679999999999</v>
      </c>
    </row>
    <row r="12" spans="2:20" s="3" customFormat="1" ht="25" customHeight="1" thickBot="1" x14ac:dyDescent="0.3">
      <c r="B12" s="12" t="str">
        <v>Prášek</v>
      </c>
      <c r="C12" s="36" t="str">
        <v>0:3</v>
      </c>
      <c r="D12" s="37" t="str">
        <v>1:3</v>
      </c>
      <c r="E12" s="37" t="str">
        <f t="array" ref="E12:E16">TRANSPOSE(MID(F11:J11,3,1)&amp;":"&amp;MID(F11:J11,1,1))</f>
        <v>0:3</v>
      </c>
      <c r="F12" s="60" t="s">
        <v>7</v>
      </c>
      <c r="G12" s="34" t="s">
        <v>7</v>
      </c>
      <c r="H12" s="34" t="s">
        <v>7</v>
      </c>
      <c r="I12" s="34" t="s">
        <v>7</v>
      </c>
      <c r="J12" s="72" t="s">
        <v>7</v>
      </c>
      <c r="K12" s="5"/>
      <c r="L12" s="22">
        <f t="shared" si="0"/>
        <v>3</v>
      </c>
      <c r="M12" s="22">
        <f t="array" ref="M12">SUM(IF(VALUE(MID($C12:$J12,1,1))&gt;VALUE(MID($C12:$J12,3,1)),1,0))</f>
        <v>0</v>
      </c>
      <c r="N12" s="23">
        <f t="shared" si="1"/>
        <v>3</v>
      </c>
      <c r="O12" s="24">
        <f t="array" ref="O12">SUM(IF(LEN(C12:J12)&gt;3,"0:0",IF(VALUE(MID($C12:$J12,1,1))=VALUE(MID($C12:$J12,3,1)),0,VALUE(MID($C12:$J12,1,1)))))</f>
        <v>1</v>
      </c>
      <c r="P12" s="25" t="s">
        <v>0</v>
      </c>
      <c r="Q12" s="26">
        <f t="array" ref="Q12">SUM(IF(LEN(C12:J12)&gt;3,"0:0",IF(VALUE(MID($C12:$J12,1,1))=VALUE(MID($C12:$J12,3,1)),0,VALUE(MID($C12:$J12,3,1)))))</f>
        <v>9</v>
      </c>
      <c r="R12" s="25"/>
      <c r="S12" s="27">
        <f t="array" ref="S12">SUM(IF(VALUE(MID($C12:$J12,1,1))&gt;VALUE(MID($C12:$J12,3,1)),2,0))</f>
        <v>0</v>
      </c>
      <c r="T12" s="56">
        <f t="shared" si="2"/>
        <v>-7.8920000000000004E-2</v>
      </c>
    </row>
    <row r="13" spans="2:20" s="3" customFormat="1" ht="25" customHeight="1" thickBot="1" x14ac:dyDescent="0.3">
      <c r="B13" s="12">
        <v>0</v>
      </c>
      <c r="C13" s="36" t="str">
        <v>0:0</v>
      </c>
      <c r="D13" s="37" t="str">
        <v>0:0</v>
      </c>
      <c r="E13" s="37" t="str">
        <v>0:0</v>
      </c>
      <c r="F13" s="37" t="str">
        <f t="array" ref="F13:F16">TRANSPOSE(MID(G12:J12,3,1)&amp;":"&amp;MID(G12:J12,1,1))</f>
        <v>0:0</v>
      </c>
      <c r="G13" s="60" t="s">
        <v>7</v>
      </c>
      <c r="H13" s="34" t="s">
        <v>7</v>
      </c>
      <c r="I13" s="34" t="s">
        <v>7</v>
      </c>
      <c r="J13" s="72" t="s">
        <v>7</v>
      </c>
      <c r="K13" s="5"/>
      <c r="L13" s="22">
        <f t="shared" si="0"/>
        <v>0</v>
      </c>
      <c r="M13" s="22">
        <f t="array" ref="M13">SUM(IF(VALUE(MID($C13:$J13,1,1))&gt;VALUE(MID($C13:$J13,3,1)),1,0))</f>
        <v>0</v>
      </c>
      <c r="N13" s="23">
        <f t="shared" si="1"/>
        <v>0</v>
      </c>
      <c r="O13" s="24">
        <f t="array" ref="O13">SUM(IF(LEN(C13:J13)&gt;3,"0:0",IF(VALUE(MID($C13:$J13,1,1))=VALUE(MID($C13:$J13,3,1)),0,VALUE(MID($C13:$J13,1,1)))))</f>
        <v>0</v>
      </c>
      <c r="P13" s="25" t="s">
        <v>0</v>
      </c>
      <c r="Q13" s="26">
        <f t="array" ref="Q13">SUM(IF(LEN(C13:J13)&gt;3,"0:0",IF(VALUE(MID($C13:$J13,1,1))=VALUE(MID($C13:$J13,3,1)),0,VALUE(MID($C13:$J13,3,1)))))</f>
        <v>0</v>
      </c>
      <c r="R13" s="25"/>
      <c r="S13" s="27">
        <f t="array" ref="S13">SUM(IF(VALUE(MID($C13:$J13,1,1))&gt;VALUE(MID($C13:$J13,3,1)),2,0))</f>
        <v>0</v>
      </c>
      <c r="T13" s="56">
        <f t="shared" si="2"/>
        <v>4.8000000000000001E-5</v>
      </c>
    </row>
    <row r="14" spans="2:20" s="3" customFormat="1" ht="25" customHeight="1" x14ac:dyDescent="0.25">
      <c r="B14" s="12">
        <v>0</v>
      </c>
      <c r="C14" s="36" t="str">
        <v>0:0</v>
      </c>
      <c r="D14" s="37" t="str">
        <v>0:0</v>
      </c>
      <c r="E14" s="37" t="str">
        <v>0:0</v>
      </c>
      <c r="F14" s="37" t="str">
        <v>0:0</v>
      </c>
      <c r="G14" s="37" t="str">
        <f t="array" ref="G14:G16">TRANSPOSE(MID(H13:J13,3,1)&amp;":"&amp;MID(H13:J13,1,1))</f>
        <v>0:0</v>
      </c>
      <c r="H14" s="60" t="s">
        <v>7</v>
      </c>
      <c r="I14" s="34" t="s">
        <v>7</v>
      </c>
      <c r="J14" s="72" t="s">
        <v>7</v>
      </c>
      <c r="K14" s="5"/>
      <c r="L14" s="22">
        <f t="shared" si="0"/>
        <v>0</v>
      </c>
      <c r="M14" s="22">
        <f t="array" ref="M14">SUM(IF(VALUE(MID($C14:$J14,1,1))&gt;VALUE(MID($C14:$J14,3,1)),1,0))</f>
        <v>0</v>
      </c>
      <c r="N14" s="23">
        <f t="shared" si="1"/>
        <v>0</v>
      </c>
      <c r="O14" s="24">
        <f t="array" ref="O14">SUM(IF(LEN(C14:J14)&gt;3,"0:0",IF(VALUE(MID($C14:$J14,1,1))=VALUE(MID($C14:$J14,3,1)),0,VALUE(MID($C14:$J14,1,1)))))</f>
        <v>0</v>
      </c>
      <c r="P14" s="25" t="s">
        <v>0</v>
      </c>
      <c r="Q14" s="26">
        <f t="array" ref="Q14">SUM(IF(LEN(C14:J14)&gt;3,"0:0",IF(VALUE(MID($C14:$J14,1,1))=VALUE(MID($C14:$J14,3,1)),0,VALUE(MID($C14:$J14,3,1)))))</f>
        <v>0</v>
      </c>
      <c r="R14" s="25"/>
      <c r="S14" s="27">
        <f t="array" ref="S14">SUM(IF(VALUE(MID($C14:$J14,1,1))&gt;VALUE(MID($C14:$J14,3,1)),2,0))</f>
        <v>0</v>
      </c>
      <c r="T14" s="56">
        <f t="shared" si="2"/>
        <v>4.8000000000000001E-5</v>
      </c>
    </row>
    <row r="15" spans="2:20" s="3" customFormat="1" ht="25" customHeight="1" x14ac:dyDescent="0.25">
      <c r="B15" s="12">
        <v>0</v>
      </c>
      <c r="C15" s="36" t="str">
        <v>0:0</v>
      </c>
      <c r="D15" s="37" t="str">
        <v>0:0</v>
      </c>
      <c r="E15" s="37" t="str">
        <v>0:0</v>
      </c>
      <c r="F15" s="37" t="str">
        <v>0:0</v>
      </c>
      <c r="G15" s="37" t="str">
        <v>0:0</v>
      </c>
      <c r="H15" s="37" t="str">
        <f t="array" ref="H15:H16">TRANSPOSE(MID(I14:J14,3,1)&amp;":"&amp;MID(I14:J14,1,1))</f>
        <v>0:0</v>
      </c>
      <c r="I15" s="76" t="s">
        <v>7</v>
      </c>
      <c r="J15" s="72" t="s">
        <v>7</v>
      </c>
      <c r="K15" s="5"/>
      <c r="L15" s="22">
        <f t="shared" si="0"/>
        <v>0</v>
      </c>
      <c r="M15" s="22">
        <f t="array" ref="M15">SUM(IF(VALUE(MID($C15:$J15,1,1))&gt;VALUE(MID($C15:$J15,3,1)),1,0))</f>
        <v>0</v>
      </c>
      <c r="N15" s="23">
        <f t="shared" si="1"/>
        <v>0</v>
      </c>
      <c r="O15" s="24">
        <f t="array" ref="O15">SUM(IF(LEN(C15:J15)&gt;3,"0:0",IF(VALUE(MID($C15:$J15,1,1))=VALUE(MID($C15:$J15,3,1)),0,VALUE(MID($C15:$J15,1,1)))))</f>
        <v>0</v>
      </c>
      <c r="P15" s="25" t="s">
        <v>0</v>
      </c>
      <c r="Q15" s="26">
        <f t="array" ref="Q15">SUM(IF(LEN(C15:J15)&gt;3,"0:0",IF(VALUE(MID($C15:$J15,1,1))=VALUE(MID($C15:$J15,3,1)),0,VALUE(MID($C15:$J15,3,1)))))</f>
        <v>0</v>
      </c>
      <c r="R15" s="25"/>
      <c r="S15" s="27">
        <f t="array" ref="S15">SUM(IF(VALUE(MID($C15:$J15,1,1))&gt;VALUE(MID($C15:$J15,3,1)),2,0))</f>
        <v>0</v>
      </c>
      <c r="T15" s="56">
        <f t="shared" si="2"/>
        <v>4.8000000000000001E-5</v>
      </c>
    </row>
    <row r="16" spans="2:20" s="3" customFormat="1" ht="25" customHeight="1" thickBot="1" x14ac:dyDescent="0.3">
      <c r="B16" s="13">
        <v>0</v>
      </c>
      <c r="C16" s="39" t="str">
        <v>0:0</v>
      </c>
      <c r="D16" s="40" t="str">
        <v>0:0</v>
      </c>
      <c r="E16" s="40" t="str">
        <v>0:0</v>
      </c>
      <c r="F16" s="40" t="str">
        <v>0:0</v>
      </c>
      <c r="G16" s="40" t="str">
        <v>0:0</v>
      </c>
      <c r="H16" s="40" t="str">
        <v>0:0</v>
      </c>
      <c r="I16" s="77" t="str">
        <f t="array" ref="I16">TRANSPOSE(MID(J15,3,1)&amp;":"&amp;MID(J15,1,1))</f>
        <v>0:0</v>
      </c>
      <c r="J16" s="73" t="s">
        <v>7</v>
      </c>
      <c r="K16" s="9"/>
      <c r="L16" s="28">
        <f t="shared" si="0"/>
        <v>0</v>
      </c>
      <c r="M16" s="28">
        <f t="array" ref="M16">SUM(IF(VALUE(MID($C16:$J16,1,1))&gt;VALUE(MID($C16:$J16,3,1)),1,0))</f>
        <v>0</v>
      </c>
      <c r="N16" s="29">
        <f t="shared" si="1"/>
        <v>0</v>
      </c>
      <c r="O16" s="30">
        <f t="array" ref="O16">SUM(IF(LEN(C16:J16)&gt;3,"0:0",IF(VALUE(MID($C16:$J16,1,1))=VALUE(MID($C16:$J16,3,1)),0,VALUE(MID($C16:$J16,1,1)))))</f>
        <v>0</v>
      </c>
      <c r="P16" s="31" t="s">
        <v>0</v>
      </c>
      <c r="Q16" s="32">
        <f t="array" ref="Q16">SUM(IF(LEN(C16:J16)&gt;3,"0:0",IF(VALUE(MID($C16:$J16,1,1))=VALUE(MID($C16:$J16,3,1)),0,VALUE(MID($C16:$J16,3,1)))))</f>
        <v>0</v>
      </c>
      <c r="R16" s="31"/>
      <c r="S16" s="33">
        <f t="array" ref="S16">SUM(IF(VALUE(MID($C16:$J16,1,1))&gt;VALUE(MID($C16:$J16,3,1)),2,0))</f>
        <v>0</v>
      </c>
      <c r="T16" s="56">
        <f t="shared" si="2"/>
        <v>4.8000000000000001E-5</v>
      </c>
    </row>
    <row r="20" spans="2:5" ht="13" thickBot="1" x14ac:dyDescent="0.3"/>
    <row r="21" spans="2:5" ht="18.5" thickBot="1" x14ac:dyDescent="0.45">
      <c r="B21" s="44" t="s">
        <v>13</v>
      </c>
      <c r="C21" s="45" t="s">
        <v>14</v>
      </c>
      <c r="D21" s="45" t="s">
        <v>15</v>
      </c>
      <c r="E21" s="46" t="s">
        <v>16</v>
      </c>
    </row>
    <row r="22" spans="2:5" ht="20.149999999999999" customHeight="1" x14ac:dyDescent="0.4">
      <c r="B22" s="43">
        <v>1</v>
      </c>
      <c r="C22" s="47" t="str">
        <f t="array" ref="C22:C29">IF(B9:B16="","",IF(T9:T16=0,"",INDEX(B9:B16,MATCH(LARGE(T9:T16,B22:B29),T9:T16,0))))</f>
        <v>Dvořák J.</v>
      </c>
      <c r="D22" s="47">
        <f t="shared" ref="D22:D29" si="3">VLOOKUP($C22,$B$9:$S$16,18,FALSE)</f>
        <v>6</v>
      </c>
      <c r="E22" s="48" t="str">
        <f>VLOOKUP($C22,$B$9:$S$16,14,FALSE)&amp;":"&amp;VLOOKUP($C22,$B$9:$S$16,16,FALSE)</f>
        <v>9:0</v>
      </c>
    </row>
    <row r="23" spans="2:5" ht="20.149999999999999" customHeight="1" x14ac:dyDescent="0.4">
      <c r="B23" s="41">
        <v>2</v>
      </c>
      <c r="C23" s="49" t="str">
        <v>Pokorný</v>
      </c>
      <c r="D23" s="49">
        <f t="shared" si="3"/>
        <v>4</v>
      </c>
      <c r="E23" s="50" t="str">
        <f t="shared" ref="E23:E29" si="4">VLOOKUP($C23,$B$9:$S$16,14,FALSE)&amp;":"&amp;VLOOKUP($C23,$B$9:$S$16,16,FALSE)</f>
        <v>6:3</v>
      </c>
    </row>
    <row r="24" spans="2:5" ht="20.149999999999999" customHeight="1" x14ac:dyDescent="0.4">
      <c r="B24" s="41">
        <v>3</v>
      </c>
      <c r="C24" s="49" t="str">
        <v>Nováček</v>
      </c>
      <c r="D24" s="49">
        <f t="shared" si="3"/>
        <v>2</v>
      </c>
      <c r="E24" s="50" t="str">
        <f t="shared" si="4"/>
        <v>3:7</v>
      </c>
    </row>
    <row r="25" spans="2:5" ht="20.149999999999999" customHeight="1" x14ac:dyDescent="0.4">
      <c r="B25" s="41">
        <v>4</v>
      </c>
      <c r="C25" s="49">
        <v>0</v>
      </c>
      <c r="D25" s="49">
        <f t="shared" si="3"/>
        <v>0</v>
      </c>
      <c r="E25" s="50" t="str">
        <f t="shared" si="4"/>
        <v>0:0</v>
      </c>
    </row>
    <row r="26" spans="2:5" ht="20.149999999999999" customHeight="1" x14ac:dyDescent="0.4">
      <c r="B26" s="41">
        <v>5</v>
      </c>
      <c r="C26" s="49">
        <v>0</v>
      </c>
      <c r="D26" s="49">
        <f t="shared" si="3"/>
        <v>0</v>
      </c>
      <c r="E26" s="50" t="str">
        <f t="shared" si="4"/>
        <v>0:0</v>
      </c>
    </row>
    <row r="27" spans="2:5" ht="20.149999999999999" customHeight="1" x14ac:dyDescent="0.4">
      <c r="B27" s="41">
        <v>6</v>
      </c>
      <c r="C27" s="49">
        <v>0</v>
      </c>
      <c r="D27" s="49">
        <f t="shared" si="3"/>
        <v>0</v>
      </c>
      <c r="E27" s="50" t="str">
        <f t="shared" si="4"/>
        <v>0:0</v>
      </c>
    </row>
    <row r="28" spans="2:5" ht="20.149999999999999" customHeight="1" x14ac:dyDescent="0.4">
      <c r="B28" s="41">
        <v>7</v>
      </c>
      <c r="C28" s="49">
        <v>0</v>
      </c>
      <c r="D28" s="49">
        <f t="shared" si="3"/>
        <v>0</v>
      </c>
      <c r="E28" s="50" t="str">
        <f t="shared" si="4"/>
        <v>0:0</v>
      </c>
    </row>
    <row r="29" spans="2:5" ht="20.149999999999999" customHeight="1" thickBot="1" x14ac:dyDescent="0.45">
      <c r="B29" s="42">
        <v>8</v>
      </c>
      <c r="C29" s="51" t="str">
        <v>Prášek</v>
      </c>
      <c r="D29" s="51">
        <f t="shared" si="3"/>
        <v>0</v>
      </c>
      <c r="E29" s="52" t="str">
        <f t="shared" si="4"/>
        <v>1:9</v>
      </c>
    </row>
  </sheetData>
  <mergeCells count="1">
    <mergeCell ref="O8:Q8"/>
  </mergeCells>
  <conditionalFormatting sqref="E11 D10 J16 C9 F12 G13 H14 I15">
    <cfRule type="cellIs" dxfId="13" priority="2" stopIfTrue="1" operator="equal">
      <formula>"""0:0"""</formula>
    </cfRule>
  </conditionalFormatting>
  <conditionalFormatting sqref="J12:J15 I10:J11 H15:H16 I16 C10:C16 D11:D16 E12:E16 F13:F16 G14:G16 H10:H13 D9:J9 G12 I12:I14 E10:G10 F11:G11">
    <cfRule type="cellIs" dxfId="12" priority="1" stopIfTrue="1" operator="equal">
      <formula>"0:0"</formula>
    </cfRule>
  </conditionalFormatting>
  <dataValidations count="1">
    <dataValidation type="list" allowBlank="1" showInputMessage="1" showErrorMessage="1" sqref="D9:D10 I9:I15 J9:J16 C9 E9:F9 E10:E11 G9:G13 H9:H14 F10:F12" xr:uid="{00000000-0002-0000-0300-000000000000}">
      <formula1>skore</formula1>
    </dataValidation>
  </dataValidations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B1:T29"/>
  <sheetViews>
    <sheetView topLeftCell="A15" workbookViewId="0">
      <selection activeCell="H11" sqref="H11"/>
    </sheetView>
  </sheetViews>
  <sheetFormatPr defaultRowHeight="12.5" x14ac:dyDescent="0.25"/>
  <cols>
    <col min="1" max="1" width="3.81640625" customWidth="1"/>
    <col min="3" max="10" width="10.7265625" customWidth="1"/>
    <col min="11" max="11" width="2" customWidth="1"/>
    <col min="12" max="12" width="9.453125" customWidth="1"/>
    <col min="13" max="13" width="7.453125" bestFit="1" customWidth="1"/>
    <col min="14" max="14" width="8.81640625" bestFit="1" customWidth="1"/>
    <col min="15" max="15" width="7.54296875" customWidth="1"/>
    <col min="16" max="16" width="1.54296875" customWidth="1"/>
    <col min="17" max="17" width="7" customWidth="1"/>
    <col min="18" max="18" width="1" customWidth="1"/>
    <col min="19" max="19" width="7.54296875" customWidth="1"/>
    <col min="20" max="20" width="11.54296875" customWidth="1"/>
    <col min="21" max="21" width="11.26953125" bestFit="1" customWidth="1"/>
  </cols>
  <sheetData>
    <row r="1" spans="2:20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7" spans="2:20" ht="13" thickBot="1" x14ac:dyDescent="0.3"/>
    <row r="8" spans="2:20" s="3" customFormat="1" ht="25" customHeight="1" thickBot="1" x14ac:dyDescent="0.3">
      <c r="B8" s="10"/>
      <c r="C8" s="66" t="s">
        <v>143</v>
      </c>
      <c r="D8" s="66" t="s">
        <v>96</v>
      </c>
      <c r="E8" s="66" t="s">
        <v>102</v>
      </c>
      <c r="F8" s="66" t="s">
        <v>132</v>
      </c>
      <c r="G8" s="68"/>
      <c r="H8" s="68"/>
      <c r="I8" s="11"/>
      <c r="J8" s="11"/>
      <c r="K8" s="4"/>
      <c r="L8" s="53" t="s">
        <v>10</v>
      </c>
      <c r="M8" s="83" t="s">
        <v>11</v>
      </c>
      <c r="N8" s="55" t="s">
        <v>12</v>
      </c>
      <c r="O8" s="127" t="s">
        <v>9</v>
      </c>
      <c r="P8" s="128"/>
      <c r="Q8" s="129"/>
      <c r="R8" s="14"/>
      <c r="S8" s="15" t="s">
        <v>8</v>
      </c>
    </row>
    <row r="9" spans="2:20" s="3" customFormat="1" ht="25" customHeight="1" x14ac:dyDescent="0.25">
      <c r="B9" s="12" t="str">
        <f t="array" ref="B9:B16">TRANSPOSE(C8:J8)</f>
        <v>Kohout</v>
      </c>
      <c r="C9" s="7" t="s">
        <v>7</v>
      </c>
      <c r="D9" s="34" t="s">
        <v>4</v>
      </c>
      <c r="E9" s="34" t="s">
        <v>1</v>
      </c>
      <c r="F9" s="34" t="s">
        <v>6</v>
      </c>
      <c r="G9" s="34" t="s">
        <v>7</v>
      </c>
      <c r="H9" s="34" t="s">
        <v>7</v>
      </c>
      <c r="I9" s="34" t="s">
        <v>7</v>
      </c>
      <c r="J9" s="35" t="s">
        <v>7</v>
      </c>
      <c r="K9" s="5"/>
      <c r="L9" s="16">
        <f t="shared" ref="L9:L16" si="0">8-COUNTIF(C9:J9,"0:0")</f>
        <v>3</v>
      </c>
      <c r="M9" s="16">
        <f t="array" ref="M9">SUM(IF(VALUE(MID($C9:$J9,1,1))&gt;VALUE(MID($C9:$J9,3,1)),1,0))</f>
        <v>1</v>
      </c>
      <c r="N9" s="17">
        <f t="shared" ref="N9:N16" si="1">L9-M9</f>
        <v>2</v>
      </c>
      <c r="O9" s="18">
        <f t="array" ref="O9">SUM(IF(LEN(C9:J9)&gt;3,"0:0",IF(VALUE(MID($C9:$J9,1,1))=VALUE(MID($C9:$J9,3,1)),0,VALUE(MID($C9:$J9,1,1)))))</f>
        <v>5</v>
      </c>
      <c r="P9" s="19" t="s">
        <v>0</v>
      </c>
      <c r="Q9" s="20">
        <f t="array" ref="Q9">SUM(IF(LEN(C9:J9)&gt;3,"0:0",IF(VALUE(MID($C9:$J9,1,1))=VALUE(MID($C9:$J9,3,1)),0,VALUE(MID($C9:$J9,3,1)))))</f>
        <v>8</v>
      </c>
      <c r="R9" s="19"/>
      <c r="S9" s="21">
        <f t="array" ref="S9">SUM(IF(VALUE(MID($C9:$J9,1,1))&gt;VALUE(MID($C9:$J9,3,1)),2,0))</f>
        <v>2</v>
      </c>
      <c r="T9" s="56">
        <f t="shared" ref="T9:T16" si="2">IF(B9="","",S9+(O9-Q9)/100+O9/1000+CODE(B9)/1000000+U9/10)</f>
        <v>1.9750749999999999</v>
      </c>
    </row>
    <row r="10" spans="2:20" s="3" customFormat="1" ht="25" customHeight="1" x14ac:dyDescent="0.25">
      <c r="B10" s="12" t="str">
        <v>Přikryl</v>
      </c>
      <c r="C10" s="36" t="str">
        <f t="array" ref="C10:C16">TRANSPOSE(MID(D9:J9,3,1)&amp;":"&amp;MID(D9:J9,1,1))</f>
        <v>3:0</v>
      </c>
      <c r="D10" s="60" t="s">
        <v>7</v>
      </c>
      <c r="E10" s="37" t="s">
        <v>3</v>
      </c>
      <c r="F10" s="37" t="s">
        <v>3</v>
      </c>
      <c r="G10" s="37" t="s">
        <v>7</v>
      </c>
      <c r="H10" s="37" t="s">
        <v>7</v>
      </c>
      <c r="I10" s="37" t="s">
        <v>7</v>
      </c>
      <c r="J10" s="38" t="s">
        <v>7</v>
      </c>
      <c r="K10" s="5"/>
      <c r="L10" s="22">
        <f t="shared" si="0"/>
        <v>3</v>
      </c>
      <c r="M10" s="22">
        <f t="array" ref="M10">SUM(IF(VALUE(MID($C10:$J10,1,1))&gt;VALUE(MID($C10:$J10,3,1)),1,0))</f>
        <v>3</v>
      </c>
      <c r="N10" s="23">
        <f t="shared" si="1"/>
        <v>0</v>
      </c>
      <c r="O10" s="24">
        <f t="array" ref="O10">SUM(IF(LEN(C10:J10)&gt;3,"0:0",IF(VALUE(MID($C10:$J10,1,1))=VALUE(MID($C10:$J10,3,1)),0,VALUE(MID($C10:$J10,1,1)))))</f>
        <v>9</v>
      </c>
      <c r="P10" s="25" t="s">
        <v>0</v>
      </c>
      <c r="Q10" s="26">
        <f t="array" ref="Q10">SUM(IF(LEN(C10:J10)&gt;3,"0:0",IF(VALUE(MID($C10:$J10,1,1))=VALUE(MID($C10:$J10,3,1)),0,VALUE(MID($C10:$J10,3,1)))))</f>
        <v>2</v>
      </c>
      <c r="R10" s="25"/>
      <c r="S10" s="27">
        <f t="array" ref="S10">SUM(IF(VALUE(MID($C10:$J10,1,1))&gt;VALUE(MID($C10:$J10,3,1)),2,0))</f>
        <v>6</v>
      </c>
      <c r="T10" s="56">
        <f t="shared" si="2"/>
        <v>6.0790800000000003</v>
      </c>
    </row>
    <row r="11" spans="2:20" s="3" customFormat="1" ht="25" customHeight="1" x14ac:dyDescent="0.25">
      <c r="B11" s="12" t="str">
        <v>Barzak</v>
      </c>
      <c r="C11" s="36" t="str">
        <v>2:3</v>
      </c>
      <c r="D11" s="37" t="str">
        <f t="array" ref="D11:D16">TRANSPOSE(MID(E10:J10,3,1)&amp;":"&amp;MID(E10:J10,1,1))</f>
        <v>1:3</v>
      </c>
      <c r="E11" s="60" t="s">
        <v>7</v>
      </c>
      <c r="F11" s="37" t="s">
        <v>1</v>
      </c>
      <c r="G11" s="37" t="s">
        <v>7</v>
      </c>
      <c r="H11" s="37" t="s">
        <v>7</v>
      </c>
      <c r="I11" s="37" t="s">
        <v>7</v>
      </c>
      <c r="J11" s="38" t="s">
        <v>7</v>
      </c>
      <c r="K11" s="5"/>
      <c r="L11" s="22">
        <f t="shared" si="0"/>
        <v>3</v>
      </c>
      <c r="M11" s="22">
        <f t="array" ref="M11">SUM(IF(VALUE(MID($C11:$J11,1,1))&gt;VALUE(MID($C11:$J11,3,1)),1,0))</f>
        <v>1</v>
      </c>
      <c r="N11" s="23">
        <f t="shared" si="1"/>
        <v>2</v>
      </c>
      <c r="O11" s="24">
        <f t="array" ref="O11">SUM(IF(LEN(C11:J11)&gt;3,"0:0",IF(VALUE(MID($C11:$J11,1,1))=VALUE(MID($C11:$J11,3,1)),0,VALUE(MID($C11:$J11,1,1)))))</f>
        <v>6</v>
      </c>
      <c r="P11" s="25" t="s">
        <v>0</v>
      </c>
      <c r="Q11" s="26">
        <f t="array" ref="Q11">SUM(IF(LEN(C11:J11)&gt;3,"0:0",IF(VALUE(MID($C11:$J11,1,1))=VALUE(MID($C11:$J11,3,1)),0,VALUE(MID($C11:$J11,3,1)))))</f>
        <v>8</v>
      </c>
      <c r="R11" s="25"/>
      <c r="S11" s="27">
        <f t="array" ref="S11">SUM(IF(VALUE(MID($C11:$J11,1,1))&gt;VALUE(MID($C11:$J11,3,1)),2,0))</f>
        <v>2</v>
      </c>
      <c r="T11" s="56">
        <f t="shared" si="2"/>
        <v>1.9860659999999999</v>
      </c>
    </row>
    <row r="12" spans="2:20" s="3" customFormat="1" ht="25" customHeight="1" x14ac:dyDescent="0.25">
      <c r="B12" s="12" t="str">
        <v>Rygl</v>
      </c>
      <c r="C12" s="36" t="str">
        <v>3:2</v>
      </c>
      <c r="D12" s="37" t="str">
        <v>1:3</v>
      </c>
      <c r="E12" s="37" t="str">
        <f t="array" ref="E12:E16">TRANSPOSE(MID(F11:J11,3,1)&amp;":"&amp;MID(F11:J11,1,1))</f>
        <v>2:3</v>
      </c>
      <c r="F12" s="60" t="s">
        <v>7</v>
      </c>
      <c r="G12" s="37" t="s">
        <v>7</v>
      </c>
      <c r="H12" s="37" t="s">
        <v>7</v>
      </c>
      <c r="I12" s="37" t="s">
        <v>7</v>
      </c>
      <c r="J12" s="38" t="s">
        <v>7</v>
      </c>
      <c r="K12" s="5"/>
      <c r="L12" s="22">
        <f t="shared" si="0"/>
        <v>3</v>
      </c>
      <c r="M12" s="22">
        <f t="array" ref="M12">SUM(IF(VALUE(MID($C12:$J12,1,1))&gt;VALUE(MID($C12:$J12,3,1)),1,0))</f>
        <v>1</v>
      </c>
      <c r="N12" s="23">
        <f t="shared" si="1"/>
        <v>2</v>
      </c>
      <c r="O12" s="24">
        <f t="array" ref="O12">SUM(IF(LEN(C12:J12)&gt;3,"0:0",IF(VALUE(MID($C12:$J12,1,1))=VALUE(MID($C12:$J12,3,1)),0,VALUE(MID($C12:$J12,1,1)))))</f>
        <v>6</v>
      </c>
      <c r="P12" s="25" t="s">
        <v>0</v>
      </c>
      <c r="Q12" s="26">
        <f t="array" ref="Q12">SUM(IF(LEN(C12:J12)&gt;3,"0:0",IF(VALUE(MID($C12:$J12,1,1))=VALUE(MID($C12:$J12,3,1)),0,VALUE(MID($C12:$J12,3,1)))))</f>
        <v>8</v>
      </c>
      <c r="R12" s="25"/>
      <c r="S12" s="27">
        <f t="array" ref="S12">SUM(IF(VALUE(MID($C12:$J12,1,1))&gt;VALUE(MID($C12:$J12,3,1)),2,0))</f>
        <v>2</v>
      </c>
      <c r="T12" s="56">
        <f t="shared" si="2"/>
        <v>1.9860819999999999</v>
      </c>
    </row>
    <row r="13" spans="2:20" s="3" customFormat="1" ht="25" customHeight="1" x14ac:dyDescent="0.25">
      <c r="B13" s="12">
        <v>0</v>
      </c>
      <c r="C13" s="36" t="str">
        <v>0:0</v>
      </c>
      <c r="D13" s="37" t="str">
        <v>0:0</v>
      </c>
      <c r="E13" s="37" t="str">
        <v>0:0</v>
      </c>
      <c r="F13" s="37" t="str">
        <f t="array" ref="F13:F16">TRANSPOSE(MID(G12:J12,3,1)&amp;":"&amp;MID(G12:J12,1,1))</f>
        <v>0:0</v>
      </c>
      <c r="G13" s="60" t="s">
        <v>7</v>
      </c>
      <c r="H13" s="37" t="s">
        <v>7</v>
      </c>
      <c r="I13" s="37" t="s">
        <v>7</v>
      </c>
      <c r="J13" s="38" t="s">
        <v>7</v>
      </c>
      <c r="K13" s="5"/>
      <c r="L13" s="22">
        <f t="shared" si="0"/>
        <v>0</v>
      </c>
      <c r="M13" s="22">
        <f t="array" ref="M13">SUM(IF(VALUE(MID($C13:$J13,1,1))&gt;VALUE(MID($C13:$J13,3,1)),1,0))</f>
        <v>0</v>
      </c>
      <c r="N13" s="23">
        <f t="shared" si="1"/>
        <v>0</v>
      </c>
      <c r="O13" s="24">
        <f t="array" ref="O13">SUM(IF(LEN(C13:J13)&gt;3,"0:0",IF(VALUE(MID($C13:$J13,1,1))=VALUE(MID($C13:$J13,3,1)),0,VALUE(MID($C13:$J13,1,1)))))</f>
        <v>0</v>
      </c>
      <c r="P13" s="25" t="s">
        <v>0</v>
      </c>
      <c r="Q13" s="26">
        <f t="array" ref="Q13">SUM(IF(LEN(C13:J13)&gt;3,"0:0",IF(VALUE(MID($C13:$J13,1,1))=VALUE(MID($C13:$J13,3,1)),0,VALUE(MID($C13:$J13,3,1)))))</f>
        <v>0</v>
      </c>
      <c r="R13" s="25"/>
      <c r="S13" s="27">
        <f t="array" ref="S13">SUM(IF(VALUE(MID($C13:$J13,1,1))&gt;VALUE(MID($C13:$J13,3,1)),2,0))</f>
        <v>0</v>
      </c>
      <c r="T13" s="56">
        <f t="shared" si="2"/>
        <v>4.8000000000000001E-5</v>
      </c>
    </row>
    <row r="14" spans="2:20" s="3" customFormat="1" ht="25" customHeight="1" x14ac:dyDescent="0.25">
      <c r="B14" s="12">
        <v>0</v>
      </c>
      <c r="C14" s="36" t="str">
        <v>0:0</v>
      </c>
      <c r="D14" s="37" t="str">
        <v>0:0</v>
      </c>
      <c r="E14" s="37" t="str">
        <v>0:0</v>
      </c>
      <c r="F14" s="37" t="str">
        <v>0:0</v>
      </c>
      <c r="G14" s="37" t="str">
        <f t="array" ref="G14:G16">TRANSPOSE(MID(H13:J13,3,1)&amp;":"&amp;MID(H13:J13,1,1))</f>
        <v>0:0</v>
      </c>
      <c r="H14" s="60" t="s">
        <v>7</v>
      </c>
      <c r="I14" s="37" t="s">
        <v>7</v>
      </c>
      <c r="J14" s="38" t="s">
        <v>7</v>
      </c>
      <c r="K14" s="5"/>
      <c r="L14" s="22">
        <f t="shared" si="0"/>
        <v>0</v>
      </c>
      <c r="M14" s="22">
        <f t="array" ref="M14">SUM(IF(VALUE(MID($C14:$J14,1,1))&gt;VALUE(MID($C14:$J14,3,1)),1,0))</f>
        <v>0</v>
      </c>
      <c r="N14" s="23">
        <f t="shared" si="1"/>
        <v>0</v>
      </c>
      <c r="O14" s="24">
        <f t="array" ref="O14">SUM(IF(LEN(C14:J14)&gt;3,"0:0",IF(VALUE(MID($C14:$J14,1,1))=VALUE(MID($C14:$J14,3,1)),0,VALUE(MID($C14:$J14,1,1)))))</f>
        <v>0</v>
      </c>
      <c r="P14" s="25" t="s">
        <v>0</v>
      </c>
      <c r="Q14" s="26">
        <f t="array" ref="Q14">SUM(IF(LEN(C14:J14)&gt;3,"0:0",IF(VALUE(MID($C14:$J14,1,1))=VALUE(MID($C14:$J14,3,1)),0,VALUE(MID($C14:$J14,3,1)))))</f>
        <v>0</v>
      </c>
      <c r="R14" s="25"/>
      <c r="S14" s="27">
        <f t="array" ref="S14">SUM(IF(VALUE(MID($C14:$J14,1,1))&gt;VALUE(MID($C14:$J14,3,1)),2,0))</f>
        <v>0</v>
      </c>
      <c r="T14" s="56">
        <f t="shared" si="2"/>
        <v>4.8000000000000001E-5</v>
      </c>
    </row>
    <row r="15" spans="2:20" s="3" customFormat="1" ht="25" customHeight="1" x14ac:dyDescent="0.25">
      <c r="B15" s="12">
        <v>0</v>
      </c>
      <c r="C15" s="36" t="str">
        <v>0:0</v>
      </c>
      <c r="D15" s="37" t="str">
        <v>0:0</v>
      </c>
      <c r="E15" s="37" t="str">
        <v>0:0</v>
      </c>
      <c r="F15" s="37" t="str">
        <v>0:0</v>
      </c>
      <c r="G15" s="37" t="str">
        <v>0:0</v>
      </c>
      <c r="H15" s="37" t="str">
        <f t="array" ref="H15:H16">TRANSPOSE(MID(I14:J14,3,1)&amp;":"&amp;MID(I14:J14,1,1))</f>
        <v>0:0</v>
      </c>
      <c r="I15" s="60" t="s">
        <v>7</v>
      </c>
      <c r="J15" s="38" t="s">
        <v>7</v>
      </c>
      <c r="K15" s="5"/>
      <c r="L15" s="22">
        <f t="shared" si="0"/>
        <v>0</v>
      </c>
      <c r="M15" s="22">
        <f t="array" ref="M15">SUM(IF(VALUE(MID($C15:$J15,1,1))&gt;VALUE(MID($C15:$J15,3,1)),1,0))</f>
        <v>0</v>
      </c>
      <c r="N15" s="23">
        <f t="shared" si="1"/>
        <v>0</v>
      </c>
      <c r="O15" s="24">
        <f t="array" ref="O15">SUM(IF(LEN(C15:J15)&gt;3,"0:0",IF(VALUE(MID($C15:$J15,1,1))=VALUE(MID($C15:$J15,3,1)),0,VALUE(MID($C15:$J15,1,1)))))</f>
        <v>0</v>
      </c>
      <c r="P15" s="25" t="s">
        <v>0</v>
      </c>
      <c r="Q15" s="26">
        <f t="array" ref="Q15">SUM(IF(LEN(C15:J15)&gt;3,"0:0",IF(VALUE(MID($C15:$J15,1,1))=VALUE(MID($C15:$J15,3,1)),0,VALUE(MID($C15:$J15,3,1)))))</f>
        <v>0</v>
      </c>
      <c r="R15" s="25"/>
      <c r="S15" s="27">
        <f t="array" ref="S15">SUM(IF(VALUE(MID($C15:$J15,1,1))&gt;VALUE(MID($C15:$J15,3,1)),2,0))</f>
        <v>0</v>
      </c>
      <c r="T15" s="56">
        <f t="shared" si="2"/>
        <v>4.8000000000000001E-5</v>
      </c>
    </row>
    <row r="16" spans="2:20" s="3" customFormat="1" ht="25" customHeight="1" thickBot="1" x14ac:dyDescent="0.3">
      <c r="B16" s="13">
        <v>0</v>
      </c>
      <c r="C16" s="39" t="str">
        <v>0:0</v>
      </c>
      <c r="D16" s="40" t="str">
        <v>0:0</v>
      </c>
      <c r="E16" s="40" t="str">
        <v>0:0</v>
      </c>
      <c r="F16" s="40" t="str">
        <v>0:0</v>
      </c>
      <c r="G16" s="40" t="str">
        <v>0:0</v>
      </c>
      <c r="H16" s="40" t="str">
        <v>0:0</v>
      </c>
      <c r="I16" s="40" t="str">
        <f t="array" ref="I16">TRANSPOSE(MID(J15,3,1)&amp;":"&amp;MID(J15,1,1))</f>
        <v>0:0</v>
      </c>
      <c r="J16" s="8" t="s">
        <v>7</v>
      </c>
      <c r="K16" s="9"/>
      <c r="L16" s="28">
        <f t="shared" si="0"/>
        <v>0</v>
      </c>
      <c r="M16" s="28">
        <f t="array" ref="M16">SUM(IF(VALUE(MID($C16:$J16,1,1))&gt;VALUE(MID($C16:$J16,3,1)),1,0))</f>
        <v>0</v>
      </c>
      <c r="N16" s="29">
        <f t="shared" si="1"/>
        <v>0</v>
      </c>
      <c r="O16" s="30">
        <f t="array" ref="O16">SUM(IF(LEN(C16:J16)&gt;3,"0:0",IF(VALUE(MID($C16:$J16,1,1))=VALUE(MID($C16:$J16,3,1)),0,VALUE(MID($C16:$J16,1,1)))))</f>
        <v>0</v>
      </c>
      <c r="P16" s="31" t="s">
        <v>0</v>
      </c>
      <c r="Q16" s="32">
        <f t="array" ref="Q16">SUM(IF(LEN(C16:J16)&gt;3,"0:0",IF(VALUE(MID($C16:$J16,1,1))=VALUE(MID($C16:$J16,3,1)),0,VALUE(MID($C16:$J16,3,1)))))</f>
        <v>0</v>
      </c>
      <c r="R16" s="31"/>
      <c r="S16" s="33">
        <f t="array" ref="S16">SUM(IF(VALUE(MID($C16:$J16,1,1))&gt;VALUE(MID($C16:$J16,3,1)),2,0))</f>
        <v>0</v>
      </c>
      <c r="T16" s="56">
        <f t="shared" si="2"/>
        <v>4.8000000000000001E-5</v>
      </c>
    </row>
    <row r="20" spans="2:5" ht="13" thickBot="1" x14ac:dyDescent="0.3"/>
    <row r="21" spans="2:5" ht="18.5" thickBot="1" x14ac:dyDescent="0.45">
      <c r="B21" s="44" t="s">
        <v>13</v>
      </c>
      <c r="C21" s="45" t="s">
        <v>14</v>
      </c>
      <c r="D21" s="45" t="s">
        <v>15</v>
      </c>
      <c r="E21" s="46" t="s">
        <v>16</v>
      </c>
    </row>
    <row r="22" spans="2:5" ht="20.149999999999999" customHeight="1" x14ac:dyDescent="0.4">
      <c r="B22" s="43">
        <v>1</v>
      </c>
      <c r="C22" s="47" t="str">
        <f t="array" ref="C22:C29">IF(B9:B16="","",IF(T9:T16=0,"",INDEX(B9:B16,MATCH(LARGE(T9:T16,B22:B29),T9:T16,0))))</f>
        <v>Přikryl</v>
      </c>
      <c r="D22" s="47">
        <f t="shared" ref="D22:D29" si="3">VLOOKUP($C22,$B$9:$S$16,18,FALSE)</f>
        <v>6</v>
      </c>
      <c r="E22" s="48" t="str">
        <f t="shared" ref="E22:E29" si="4">VLOOKUP($C22,$B$9:$S$16,14,FALSE)&amp;":"&amp;VLOOKUP($C22,$B$9:$S$16,16,FALSE)</f>
        <v>9:2</v>
      </c>
    </row>
    <row r="23" spans="2:5" ht="20.149999999999999" customHeight="1" x14ac:dyDescent="0.4">
      <c r="B23" s="41">
        <v>2</v>
      </c>
      <c r="C23" s="49" t="str">
        <v>Rygl</v>
      </c>
      <c r="D23" s="49">
        <f t="shared" si="3"/>
        <v>2</v>
      </c>
      <c r="E23" s="50" t="str">
        <f t="shared" si="4"/>
        <v>6:8</v>
      </c>
    </row>
    <row r="24" spans="2:5" ht="20.149999999999999" customHeight="1" x14ac:dyDescent="0.4">
      <c r="B24" s="41">
        <v>3</v>
      </c>
      <c r="C24" s="49" t="str">
        <v>Barzak</v>
      </c>
      <c r="D24" s="49">
        <f t="shared" si="3"/>
        <v>2</v>
      </c>
      <c r="E24" s="50" t="str">
        <f t="shared" si="4"/>
        <v>6:8</v>
      </c>
    </row>
    <row r="25" spans="2:5" ht="20.149999999999999" customHeight="1" x14ac:dyDescent="0.4">
      <c r="B25" s="41">
        <v>4</v>
      </c>
      <c r="C25" s="49" t="str">
        <v>Kohout</v>
      </c>
      <c r="D25" s="49">
        <f t="shared" si="3"/>
        <v>2</v>
      </c>
      <c r="E25" s="50" t="str">
        <f t="shared" si="4"/>
        <v>5:8</v>
      </c>
    </row>
    <row r="26" spans="2:5" ht="20.149999999999999" customHeight="1" x14ac:dyDescent="0.4">
      <c r="B26" s="41">
        <v>5</v>
      </c>
      <c r="C26" s="49">
        <v>0</v>
      </c>
      <c r="D26" s="49">
        <f t="shared" si="3"/>
        <v>0</v>
      </c>
      <c r="E26" s="50" t="str">
        <f t="shared" si="4"/>
        <v>0:0</v>
      </c>
    </row>
    <row r="27" spans="2:5" ht="20.149999999999999" customHeight="1" x14ac:dyDescent="0.4">
      <c r="B27" s="41">
        <v>6</v>
      </c>
      <c r="C27" s="49">
        <v>0</v>
      </c>
      <c r="D27" s="49">
        <f t="shared" si="3"/>
        <v>0</v>
      </c>
      <c r="E27" s="50" t="str">
        <f t="shared" si="4"/>
        <v>0:0</v>
      </c>
    </row>
    <row r="28" spans="2:5" ht="20.149999999999999" customHeight="1" x14ac:dyDescent="0.4">
      <c r="B28" s="41">
        <v>7</v>
      </c>
      <c r="C28" s="49">
        <v>0</v>
      </c>
      <c r="D28" s="49">
        <f t="shared" si="3"/>
        <v>0</v>
      </c>
      <c r="E28" s="50" t="str">
        <f t="shared" si="4"/>
        <v>0:0</v>
      </c>
    </row>
    <row r="29" spans="2:5" ht="20.149999999999999" customHeight="1" thickBot="1" x14ac:dyDescent="0.45">
      <c r="B29" s="42">
        <v>8</v>
      </c>
      <c r="C29" s="51">
        <v>0</v>
      </c>
      <c r="D29" s="51">
        <f t="shared" si="3"/>
        <v>0</v>
      </c>
      <c r="E29" s="52" t="str">
        <f t="shared" si="4"/>
        <v>0:0</v>
      </c>
    </row>
  </sheetData>
  <mergeCells count="1">
    <mergeCell ref="O8:Q8"/>
  </mergeCells>
  <conditionalFormatting sqref="E11 D10 J16 C9 F12 G13 H14 I15">
    <cfRule type="cellIs" dxfId="11" priority="2" stopIfTrue="1" operator="equal">
      <formula>"""0:0"""</formula>
    </cfRule>
  </conditionalFormatting>
  <conditionalFormatting sqref="D9:J9 J12:J15 E10:G10 H10:H13 F11:G11 H15:H16 I16 C10:C16 D11:D16 E12:E16 F13:F16 G14:G16 G12 I12:I14 I10:J11">
    <cfRule type="cellIs" dxfId="10" priority="1" stopIfTrue="1" operator="equal">
      <formula>"0:0"</formula>
    </cfRule>
  </conditionalFormatting>
  <dataValidations count="1">
    <dataValidation type="list" allowBlank="1" showInputMessage="1" showErrorMessage="1" sqref="D9:D10 H9:H14 E9:E11 G9:G13 C9 F9:F12 I9:I15 J9:J16" xr:uid="{00000000-0002-0000-0400-000000000000}">
      <formula1>skore</formula1>
    </dataValidation>
  </dataValidations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1D01B-1B89-4B54-933A-1E0C597E3249}">
  <sheetPr>
    <tabColor theme="6" tint="-0.249977111117893"/>
    <pageSetUpPr fitToPage="1"/>
  </sheetPr>
  <dimension ref="B1:T29"/>
  <sheetViews>
    <sheetView topLeftCell="A13" workbookViewId="0">
      <selection activeCell="H11" sqref="H11"/>
    </sheetView>
  </sheetViews>
  <sheetFormatPr defaultRowHeight="12.5" x14ac:dyDescent="0.25"/>
  <cols>
    <col min="1" max="1" width="3.81640625" customWidth="1"/>
    <col min="3" max="10" width="10.7265625" customWidth="1"/>
    <col min="11" max="11" width="2" customWidth="1"/>
    <col min="12" max="12" width="9.453125" customWidth="1"/>
    <col min="13" max="13" width="7.453125" bestFit="1" customWidth="1"/>
    <col min="14" max="14" width="8.81640625" bestFit="1" customWidth="1"/>
    <col min="15" max="15" width="7.54296875" customWidth="1"/>
    <col min="16" max="16" width="1.54296875" customWidth="1"/>
    <col min="17" max="17" width="7" customWidth="1"/>
    <col min="18" max="18" width="1" customWidth="1"/>
    <col min="19" max="19" width="7.54296875" customWidth="1"/>
    <col min="20" max="20" width="11.54296875" customWidth="1"/>
    <col min="21" max="21" width="11.26953125" bestFit="1" customWidth="1"/>
  </cols>
  <sheetData>
    <row r="1" spans="2:20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7" spans="2:20" ht="13" thickBot="1" x14ac:dyDescent="0.3"/>
    <row r="8" spans="2:20" s="3" customFormat="1" ht="25" customHeight="1" thickBot="1" x14ac:dyDescent="0.3">
      <c r="B8" s="74"/>
      <c r="C8" s="58" t="s">
        <v>133</v>
      </c>
      <c r="D8" s="58" t="s">
        <v>135</v>
      </c>
      <c r="E8" s="62" t="s">
        <v>127</v>
      </c>
      <c r="F8" s="66" t="s">
        <v>130</v>
      </c>
      <c r="G8" s="66"/>
      <c r="H8" s="78"/>
      <c r="I8" s="78"/>
      <c r="J8" s="79"/>
      <c r="K8" s="4"/>
      <c r="L8" s="53" t="s">
        <v>10</v>
      </c>
      <c r="M8" s="122" t="s">
        <v>11</v>
      </c>
      <c r="N8" s="55" t="s">
        <v>12</v>
      </c>
      <c r="O8" s="127" t="s">
        <v>9</v>
      </c>
      <c r="P8" s="128"/>
      <c r="Q8" s="129"/>
      <c r="R8" s="14"/>
      <c r="S8" s="15" t="s">
        <v>8</v>
      </c>
    </row>
    <row r="9" spans="2:20" s="3" customFormat="1" ht="25" customHeight="1" thickBot="1" x14ac:dyDescent="0.3">
      <c r="B9" s="75" t="str">
        <f t="array" ref="B9:B16">TRANSPOSE(C8:J8)</f>
        <v>Ryglová</v>
      </c>
      <c r="C9" s="7" t="s">
        <v>7</v>
      </c>
      <c r="D9" s="34" t="s">
        <v>4</v>
      </c>
      <c r="E9" s="34" t="s">
        <v>4</v>
      </c>
      <c r="F9" s="34" t="s">
        <v>2</v>
      </c>
      <c r="G9" s="34" t="s">
        <v>7</v>
      </c>
      <c r="H9" s="34" t="s">
        <v>7</v>
      </c>
      <c r="I9" s="34" t="s">
        <v>7</v>
      </c>
      <c r="J9" s="71" t="s">
        <v>7</v>
      </c>
      <c r="K9" s="5"/>
      <c r="L9" s="16">
        <f>8-COUNTIF(C9:J9,"0:0")</f>
        <v>3</v>
      </c>
      <c r="M9" s="16">
        <f t="array" ref="M9">SUM(IF(VALUE(MID($C9:$J9,1,1))&gt;VALUE(MID($C9:$J9,3,1)),1,0))</f>
        <v>1</v>
      </c>
      <c r="N9" s="17">
        <f>L9-M9</f>
        <v>2</v>
      </c>
      <c r="O9" s="18">
        <f t="array" ref="O9">SUM(IF(LEN(C9:J9)&gt;3,"0:0",IF(VALUE(MID($C9:$J9,1,1))=VALUE(MID($C9:$J9,3,1)),0,VALUE(MID($C9:$J9,1,1)))))</f>
        <v>3</v>
      </c>
      <c r="P9" s="19" t="s">
        <v>0</v>
      </c>
      <c r="Q9" s="20">
        <f t="array" ref="Q9">SUM(IF(LEN(C9:J9)&gt;3,"0:0",IF(VALUE(MID($C9:$J9,1,1))=VALUE(MID($C9:$J9,3,1)),0,VALUE(MID($C9:$J9,3,1)))))</f>
        <v>6</v>
      </c>
      <c r="R9" s="19"/>
      <c r="S9" s="21">
        <f t="array" ref="S9">SUM(IF(VALUE(MID($C9:$J9,1,1))&gt;VALUE(MID($C9:$J9,3,1)),2,0))</f>
        <v>2</v>
      </c>
      <c r="T9" s="56">
        <f>IF(B9="","",S9+(O9-Q9)/100+O9/1000+CODE(B9)/1000000+U9/10)</f>
        <v>1.9730819999999998</v>
      </c>
    </row>
    <row r="10" spans="2:20" s="3" customFormat="1" ht="25" customHeight="1" thickBot="1" x14ac:dyDescent="0.3">
      <c r="B10" s="12" t="str">
        <v>Hoelzel</v>
      </c>
      <c r="C10" s="36" t="str">
        <f t="array" ref="C10:C16">TRANSPOSE(MID(D9:J9,3,1)&amp;":"&amp;MID(D9:J9,1,1))</f>
        <v>3:0</v>
      </c>
      <c r="D10" s="60" t="s">
        <v>7</v>
      </c>
      <c r="E10" s="34" t="s">
        <v>4</v>
      </c>
      <c r="F10" s="34" t="s">
        <v>2</v>
      </c>
      <c r="G10" s="34" t="s">
        <v>7</v>
      </c>
      <c r="H10" s="34" t="s">
        <v>7</v>
      </c>
      <c r="I10" s="34" t="s">
        <v>7</v>
      </c>
      <c r="J10" s="72" t="s">
        <v>7</v>
      </c>
      <c r="K10" s="5"/>
      <c r="L10" s="22">
        <f t="shared" ref="L10:L16" si="0">8-COUNTIF(C10:J10,"0:0")</f>
        <v>3</v>
      </c>
      <c r="M10" s="22">
        <f t="array" ref="M10">SUM(IF(VALUE(MID($C10:$J10,1,1))&gt;VALUE(MID($C10:$J10,3,1)),1,0))</f>
        <v>2</v>
      </c>
      <c r="N10" s="23">
        <f t="shared" ref="N10:N16" si="1">L10-M10</f>
        <v>1</v>
      </c>
      <c r="O10" s="24">
        <f t="array" ref="O10">SUM(IF(LEN(C10:J10)&gt;3,"0:0",IF(VALUE(MID($C10:$J10,1,1))=VALUE(MID($C10:$J10,3,1)),0,VALUE(MID($C10:$J10,1,1)))))</f>
        <v>6</v>
      </c>
      <c r="P10" s="25" t="s">
        <v>0</v>
      </c>
      <c r="Q10" s="26">
        <f t="array" ref="Q10">SUM(IF(LEN(C10:J10)&gt;3,"0:0",IF(VALUE(MID($C10:$J10,1,1))=VALUE(MID($C10:$J10,3,1)),0,VALUE(MID($C10:$J10,3,1)))))</f>
        <v>3</v>
      </c>
      <c r="R10" s="25"/>
      <c r="S10" s="27">
        <f t="array" ref="S10">SUM(IF(VALUE(MID($C10:$J10,1,1))&gt;VALUE(MID($C10:$J10,3,1)),2,0))</f>
        <v>4</v>
      </c>
      <c r="T10" s="56">
        <f t="shared" ref="T10:T16" si="2">IF(B10="","",S10+(O10-Q10)/100+O10/1000+CODE(B10)/1000000+U10/10)</f>
        <v>4.0360720000000008</v>
      </c>
    </row>
    <row r="11" spans="2:20" s="3" customFormat="1" ht="25" customHeight="1" thickBot="1" x14ac:dyDescent="0.3">
      <c r="B11" s="12" t="str">
        <v>Nechvátal</v>
      </c>
      <c r="C11" s="36" t="str">
        <v>3:0</v>
      </c>
      <c r="D11" s="37" t="str">
        <f t="array" ref="D11:D16">TRANSPOSE(MID(E10:J10,3,1)&amp;":"&amp;MID(E10:J10,1,1))</f>
        <v>3:0</v>
      </c>
      <c r="E11" s="60" t="s">
        <v>7</v>
      </c>
      <c r="F11" s="34" t="s">
        <v>2</v>
      </c>
      <c r="G11" s="34" t="s">
        <v>7</v>
      </c>
      <c r="H11" s="34" t="s">
        <v>7</v>
      </c>
      <c r="I11" s="34" t="s">
        <v>7</v>
      </c>
      <c r="J11" s="72" t="s">
        <v>7</v>
      </c>
      <c r="K11" s="5"/>
      <c r="L11" s="22">
        <f t="shared" si="0"/>
        <v>3</v>
      </c>
      <c r="M11" s="22">
        <f t="array" ref="M11">SUM(IF(VALUE(MID($C11:$J11,1,1))&gt;VALUE(MID($C11:$J11,3,1)),1,0))</f>
        <v>3</v>
      </c>
      <c r="N11" s="23">
        <f t="shared" si="1"/>
        <v>0</v>
      </c>
      <c r="O11" s="24">
        <f t="array" ref="O11">SUM(IF(LEN(C11:J11)&gt;3,"0:0",IF(VALUE(MID($C11:$J11,1,1))=VALUE(MID($C11:$J11,3,1)),0,VALUE(MID($C11:$J11,1,1)))))</f>
        <v>9</v>
      </c>
      <c r="P11" s="25" t="s">
        <v>0</v>
      </c>
      <c r="Q11" s="26">
        <f t="array" ref="Q11">SUM(IF(LEN(C11:J11)&gt;3,"0:0",IF(VALUE(MID($C11:$J11,1,1))=VALUE(MID($C11:$J11,3,1)),0,VALUE(MID($C11:$J11,3,1)))))</f>
        <v>0</v>
      </c>
      <c r="R11" s="25"/>
      <c r="S11" s="27">
        <f t="array" ref="S11">SUM(IF(VALUE(MID($C11:$J11,1,1))&gt;VALUE(MID($C11:$J11,3,1)),2,0))</f>
        <v>6</v>
      </c>
      <c r="T11" s="56">
        <f t="shared" si="2"/>
        <v>6.0990780000000004</v>
      </c>
    </row>
    <row r="12" spans="2:20" s="3" customFormat="1" ht="25" customHeight="1" thickBot="1" x14ac:dyDescent="0.3">
      <c r="B12" s="12" t="str">
        <v>Zelený</v>
      </c>
      <c r="C12" s="36" t="str">
        <v>0:3</v>
      </c>
      <c r="D12" s="37" t="str">
        <v>0:3</v>
      </c>
      <c r="E12" s="37" t="str">
        <f t="array" ref="E12:E16">TRANSPOSE(MID(F11:J11,3,1)&amp;":"&amp;MID(F11:J11,1,1))</f>
        <v>0:3</v>
      </c>
      <c r="F12" s="60" t="s">
        <v>7</v>
      </c>
      <c r="G12" s="34" t="s">
        <v>7</v>
      </c>
      <c r="H12" s="34" t="s">
        <v>7</v>
      </c>
      <c r="I12" s="34" t="s">
        <v>7</v>
      </c>
      <c r="J12" s="72" t="s">
        <v>7</v>
      </c>
      <c r="K12" s="5"/>
      <c r="L12" s="22">
        <f t="shared" si="0"/>
        <v>3</v>
      </c>
      <c r="M12" s="22">
        <f t="array" ref="M12">SUM(IF(VALUE(MID($C12:$J12,1,1))&gt;VALUE(MID($C12:$J12,3,1)),1,0))</f>
        <v>0</v>
      </c>
      <c r="N12" s="23">
        <f t="shared" si="1"/>
        <v>3</v>
      </c>
      <c r="O12" s="24">
        <f t="array" ref="O12">SUM(IF(LEN(C12:J12)&gt;3,"0:0",IF(VALUE(MID($C12:$J12,1,1))=VALUE(MID($C12:$J12,3,1)),0,VALUE(MID($C12:$J12,1,1)))))</f>
        <v>0</v>
      </c>
      <c r="P12" s="25" t="s">
        <v>0</v>
      </c>
      <c r="Q12" s="26">
        <f t="array" ref="Q12">SUM(IF(LEN(C12:J12)&gt;3,"0:0",IF(VALUE(MID($C12:$J12,1,1))=VALUE(MID($C12:$J12,3,1)),0,VALUE(MID($C12:$J12,3,1)))))</f>
        <v>9</v>
      </c>
      <c r="R12" s="25"/>
      <c r="S12" s="27">
        <f t="array" ref="S12">SUM(IF(VALUE(MID($C12:$J12,1,1))&gt;VALUE(MID($C12:$J12,3,1)),2,0))</f>
        <v>0</v>
      </c>
      <c r="T12" s="56">
        <f t="shared" si="2"/>
        <v>-8.990999999999999E-2</v>
      </c>
    </row>
    <row r="13" spans="2:20" s="3" customFormat="1" ht="25" customHeight="1" thickBot="1" x14ac:dyDescent="0.3">
      <c r="B13" s="12">
        <v>0</v>
      </c>
      <c r="C13" s="36" t="str">
        <v>0:0</v>
      </c>
      <c r="D13" s="37" t="str">
        <v>0:0</v>
      </c>
      <c r="E13" s="37" t="str">
        <v>0:0</v>
      </c>
      <c r="F13" s="37" t="str">
        <f t="array" ref="F13:F16">TRANSPOSE(MID(G12:J12,3,1)&amp;":"&amp;MID(G12:J12,1,1))</f>
        <v>0:0</v>
      </c>
      <c r="G13" s="60" t="s">
        <v>7</v>
      </c>
      <c r="H13" s="34" t="s">
        <v>7</v>
      </c>
      <c r="I13" s="34" t="s">
        <v>7</v>
      </c>
      <c r="J13" s="72" t="s">
        <v>7</v>
      </c>
      <c r="K13" s="5"/>
      <c r="L13" s="22">
        <f t="shared" si="0"/>
        <v>0</v>
      </c>
      <c r="M13" s="22">
        <f t="array" ref="M13">SUM(IF(VALUE(MID($C13:$J13,1,1))&gt;VALUE(MID($C13:$J13,3,1)),1,0))</f>
        <v>0</v>
      </c>
      <c r="N13" s="23">
        <f t="shared" si="1"/>
        <v>0</v>
      </c>
      <c r="O13" s="24">
        <f t="array" ref="O13">SUM(IF(LEN(C13:J13)&gt;3,"0:0",IF(VALUE(MID($C13:$J13,1,1))=VALUE(MID($C13:$J13,3,1)),0,VALUE(MID($C13:$J13,1,1)))))</f>
        <v>0</v>
      </c>
      <c r="P13" s="25" t="s">
        <v>0</v>
      </c>
      <c r="Q13" s="26">
        <f t="array" ref="Q13">SUM(IF(LEN(C13:J13)&gt;3,"0:0",IF(VALUE(MID($C13:$J13,1,1))=VALUE(MID($C13:$J13,3,1)),0,VALUE(MID($C13:$J13,3,1)))))</f>
        <v>0</v>
      </c>
      <c r="R13" s="25"/>
      <c r="S13" s="27">
        <f t="array" ref="S13">SUM(IF(VALUE(MID($C13:$J13,1,1))&gt;VALUE(MID($C13:$J13,3,1)),2,0))</f>
        <v>0</v>
      </c>
      <c r="T13" s="56">
        <f t="shared" si="2"/>
        <v>4.8000000000000001E-5</v>
      </c>
    </row>
    <row r="14" spans="2:20" s="3" customFormat="1" ht="25" customHeight="1" x14ac:dyDescent="0.25">
      <c r="B14" s="12">
        <v>0</v>
      </c>
      <c r="C14" s="36" t="str">
        <v>0:0</v>
      </c>
      <c r="D14" s="37" t="str">
        <v>0:0</v>
      </c>
      <c r="E14" s="37" t="str">
        <v>0:0</v>
      </c>
      <c r="F14" s="37" t="str">
        <v>0:0</v>
      </c>
      <c r="G14" s="37" t="str">
        <f t="array" ref="G14:G16">TRANSPOSE(MID(H13:J13,3,1)&amp;":"&amp;MID(H13:J13,1,1))</f>
        <v>0:0</v>
      </c>
      <c r="H14" s="60" t="s">
        <v>7</v>
      </c>
      <c r="I14" s="34" t="s">
        <v>7</v>
      </c>
      <c r="J14" s="72" t="s">
        <v>7</v>
      </c>
      <c r="K14" s="5"/>
      <c r="L14" s="22">
        <f t="shared" si="0"/>
        <v>0</v>
      </c>
      <c r="M14" s="22">
        <f t="array" ref="M14">SUM(IF(VALUE(MID($C14:$J14,1,1))&gt;VALUE(MID($C14:$J14,3,1)),1,0))</f>
        <v>0</v>
      </c>
      <c r="N14" s="23">
        <f t="shared" si="1"/>
        <v>0</v>
      </c>
      <c r="O14" s="24">
        <f t="array" ref="O14">SUM(IF(LEN(C14:J14)&gt;3,"0:0",IF(VALUE(MID($C14:$J14,1,1))=VALUE(MID($C14:$J14,3,1)),0,VALUE(MID($C14:$J14,1,1)))))</f>
        <v>0</v>
      </c>
      <c r="P14" s="25" t="s">
        <v>0</v>
      </c>
      <c r="Q14" s="26">
        <f t="array" ref="Q14">SUM(IF(LEN(C14:J14)&gt;3,"0:0",IF(VALUE(MID($C14:$J14,1,1))=VALUE(MID($C14:$J14,3,1)),0,VALUE(MID($C14:$J14,3,1)))))</f>
        <v>0</v>
      </c>
      <c r="R14" s="25"/>
      <c r="S14" s="27">
        <f t="array" ref="S14">SUM(IF(VALUE(MID($C14:$J14,1,1))&gt;VALUE(MID($C14:$J14,3,1)),2,0))</f>
        <v>0</v>
      </c>
      <c r="T14" s="56">
        <f t="shared" si="2"/>
        <v>4.8000000000000001E-5</v>
      </c>
    </row>
    <row r="15" spans="2:20" s="3" customFormat="1" ht="25" customHeight="1" x14ac:dyDescent="0.25">
      <c r="B15" s="12">
        <v>0</v>
      </c>
      <c r="C15" s="36" t="str">
        <v>0:0</v>
      </c>
      <c r="D15" s="37" t="str">
        <v>0:0</v>
      </c>
      <c r="E15" s="37" t="str">
        <v>0:0</v>
      </c>
      <c r="F15" s="37" t="str">
        <v>0:0</v>
      </c>
      <c r="G15" s="37" t="str">
        <v>0:0</v>
      </c>
      <c r="H15" s="37" t="str">
        <f t="array" ref="H15:H16">TRANSPOSE(MID(I14:J14,3,1)&amp;":"&amp;MID(I14:J14,1,1))</f>
        <v>0:0</v>
      </c>
      <c r="I15" s="76" t="s">
        <v>7</v>
      </c>
      <c r="J15" s="72" t="s">
        <v>7</v>
      </c>
      <c r="K15" s="5"/>
      <c r="L15" s="22">
        <f t="shared" si="0"/>
        <v>0</v>
      </c>
      <c r="M15" s="22">
        <f t="array" ref="M15">SUM(IF(VALUE(MID($C15:$J15,1,1))&gt;VALUE(MID($C15:$J15,3,1)),1,0))</f>
        <v>0</v>
      </c>
      <c r="N15" s="23">
        <f t="shared" si="1"/>
        <v>0</v>
      </c>
      <c r="O15" s="24">
        <f t="array" ref="O15">SUM(IF(LEN(C15:J15)&gt;3,"0:0",IF(VALUE(MID($C15:$J15,1,1))=VALUE(MID($C15:$J15,3,1)),0,VALUE(MID($C15:$J15,1,1)))))</f>
        <v>0</v>
      </c>
      <c r="P15" s="25" t="s">
        <v>0</v>
      </c>
      <c r="Q15" s="26">
        <f t="array" ref="Q15">SUM(IF(LEN(C15:J15)&gt;3,"0:0",IF(VALUE(MID($C15:$J15,1,1))=VALUE(MID($C15:$J15,3,1)),0,VALUE(MID($C15:$J15,3,1)))))</f>
        <v>0</v>
      </c>
      <c r="R15" s="25"/>
      <c r="S15" s="27">
        <f t="array" ref="S15">SUM(IF(VALUE(MID($C15:$J15,1,1))&gt;VALUE(MID($C15:$J15,3,1)),2,0))</f>
        <v>0</v>
      </c>
      <c r="T15" s="56">
        <f t="shared" si="2"/>
        <v>4.8000000000000001E-5</v>
      </c>
    </row>
    <row r="16" spans="2:20" s="3" customFormat="1" ht="25" customHeight="1" thickBot="1" x14ac:dyDescent="0.3">
      <c r="B16" s="13">
        <v>0</v>
      </c>
      <c r="C16" s="39" t="str">
        <v>0:0</v>
      </c>
      <c r="D16" s="40" t="str">
        <v>0:0</v>
      </c>
      <c r="E16" s="40" t="str">
        <v>0:0</v>
      </c>
      <c r="F16" s="40" t="str">
        <v>0:0</v>
      </c>
      <c r="G16" s="40" t="str">
        <v>0:0</v>
      </c>
      <c r="H16" s="40" t="str">
        <v>0:0</v>
      </c>
      <c r="I16" s="77" t="str">
        <f t="array" ref="I16">TRANSPOSE(MID(J15,3,1)&amp;":"&amp;MID(J15,1,1))</f>
        <v>0:0</v>
      </c>
      <c r="J16" s="73" t="s">
        <v>7</v>
      </c>
      <c r="K16" s="9"/>
      <c r="L16" s="28">
        <f t="shared" si="0"/>
        <v>0</v>
      </c>
      <c r="M16" s="28">
        <f t="array" ref="M16">SUM(IF(VALUE(MID($C16:$J16,1,1))&gt;VALUE(MID($C16:$J16,3,1)),1,0))</f>
        <v>0</v>
      </c>
      <c r="N16" s="29">
        <f t="shared" si="1"/>
        <v>0</v>
      </c>
      <c r="O16" s="30">
        <f t="array" ref="O16">SUM(IF(LEN(C16:J16)&gt;3,"0:0",IF(VALUE(MID($C16:$J16,1,1))=VALUE(MID($C16:$J16,3,1)),0,VALUE(MID($C16:$J16,1,1)))))</f>
        <v>0</v>
      </c>
      <c r="P16" s="31" t="s">
        <v>0</v>
      </c>
      <c r="Q16" s="32">
        <f t="array" ref="Q16">SUM(IF(LEN(C16:J16)&gt;3,"0:0",IF(VALUE(MID($C16:$J16,1,1))=VALUE(MID($C16:$J16,3,1)),0,VALUE(MID($C16:$J16,3,1)))))</f>
        <v>0</v>
      </c>
      <c r="R16" s="31"/>
      <c r="S16" s="33">
        <f t="array" ref="S16">SUM(IF(VALUE(MID($C16:$J16,1,1))&gt;VALUE(MID($C16:$J16,3,1)),2,0))</f>
        <v>0</v>
      </c>
      <c r="T16" s="56">
        <f t="shared" si="2"/>
        <v>4.8000000000000001E-5</v>
      </c>
    </row>
    <row r="20" spans="2:5" ht="13" thickBot="1" x14ac:dyDescent="0.3"/>
    <row r="21" spans="2:5" ht="18.5" thickBot="1" x14ac:dyDescent="0.45">
      <c r="B21" s="44" t="s">
        <v>13</v>
      </c>
      <c r="C21" s="45" t="s">
        <v>14</v>
      </c>
      <c r="D21" s="45" t="s">
        <v>15</v>
      </c>
      <c r="E21" s="46" t="s">
        <v>16</v>
      </c>
    </row>
    <row r="22" spans="2:5" ht="20.149999999999999" customHeight="1" x14ac:dyDescent="0.4">
      <c r="B22" s="43">
        <v>1</v>
      </c>
      <c r="C22" s="47" t="str">
        <f t="array" ref="C22:C29">IF(B9:B16="","",IF(T9:T16=0,"",INDEX(B9:B16,MATCH(LARGE(T9:T16,B22:B29),T9:T16,0))))</f>
        <v>Nechvátal</v>
      </c>
      <c r="D22" s="47">
        <f t="shared" ref="D22:D29" si="3">VLOOKUP($C22,$B$9:$S$16,18,FALSE)</f>
        <v>6</v>
      </c>
      <c r="E22" s="48" t="str">
        <f>VLOOKUP($C22,$B$9:$S$16,14,FALSE)&amp;":"&amp;VLOOKUP($C22,$B$9:$S$16,16,FALSE)</f>
        <v>9:0</v>
      </c>
    </row>
    <row r="23" spans="2:5" ht="20.149999999999999" customHeight="1" x14ac:dyDescent="0.4">
      <c r="B23" s="41">
        <v>2</v>
      </c>
      <c r="C23" s="49" t="str">
        <v>Hoelzel</v>
      </c>
      <c r="D23" s="49">
        <f t="shared" si="3"/>
        <v>4</v>
      </c>
      <c r="E23" s="50" t="str">
        <f t="shared" ref="E23:E29" si="4">VLOOKUP($C23,$B$9:$S$16,14,FALSE)&amp;":"&amp;VLOOKUP($C23,$B$9:$S$16,16,FALSE)</f>
        <v>6:3</v>
      </c>
    </row>
    <row r="24" spans="2:5" ht="20.149999999999999" customHeight="1" x14ac:dyDescent="0.4">
      <c r="B24" s="41">
        <v>3</v>
      </c>
      <c r="C24" s="49" t="str">
        <v>Ryglová</v>
      </c>
      <c r="D24" s="49">
        <f t="shared" si="3"/>
        <v>2</v>
      </c>
      <c r="E24" s="50" t="str">
        <f t="shared" si="4"/>
        <v>3:6</v>
      </c>
    </row>
    <row r="25" spans="2:5" ht="20.149999999999999" customHeight="1" x14ac:dyDescent="0.4">
      <c r="B25" s="41">
        <v>4</v>
      </c>
      <c r="C25" s="49">
        <v>0</v>
      </c>
      <c r="D25" s="49">
        <f t="shared" si="3"/>
        <v>0</v>
      </c>
      <c r="E25" s="50" t="str">
        <f t="shared" si="4"/>
        <v>0:0</v>
      </c>
    </row>
    <row r="26" spans="2:5" ht="20.149999999999999" customHeight="1" x14ac:dyDescent="0.4">
      <c r="B26" s="41">
        <v>5</v>
      </c>
      <c r="C26" s="49">
        <v>0</v>
      </c>
      <c r="D26" s="49">
        <f t="shared" si="3"/>
        <v>0</v>
      </c>
      <c r="E26" s="50" t="str">
        <f t="shared" si="4"/>
        <v>0:0</v>
      </c>
    </row>
    <row r="27" spans="2:5" ht="20.149999999999999" customHeight="1" x14ac:dyDescent="0.4">
      <c r="B27" s="41">
        <v>6</v>
      </c>
      <c r="C27" s="49">
        <v>0</v>
      </c>
      <c r="D27" s="49">
        <f t="shared" si="3"/>
        <v>0</v>
      </c>
      <c r="E27" s="50" t="str">
        <f t="shared" si="4"/>
        <v>0:0</v>
      </c>
    </row>
    <row r="28" spans="2:5" ht="20.149999999999999" customHeight="1" x14ac:dyDescent="0.4">
      <c r="B28" s="41">
        <v>7</v>
      </c>
      <c r="C28" s="49">
        <v>0</v>
      </c>
      <c r="D28" s="49">
        <f t="shared" si="3"/>
        <v>0</v>
      </c>
      <c r="E28" s="50" t="str">
        <f t="shared" si="4"/>
        <v>0:0</v>
      </c>
    </row>
    <row r="29" spans="2:5" ht="20.149999999999999" customHeight="1" thickBot="1" x14ac:dyDescent="0.45">
      <c r="B29" s="42">
        <v>8</v>
      </c>
      <c r="C29" s="51" t="str">
        <v>Zelený</v>
      </c>
      <c r="D29" s="51">
        <f t="shared" si="3"/>
        <v>0</v>
      </c>
      <c r="E29" s="52" t="str">
        <f t="shared" si="4"/>
        <v>0:9</v>
      </c>
    </row>
  </sheetData>
  <mergeCells count="1">
    <mergeCell ref="O8:Q8"/>
  </mergeCells>
  <conditionalFormatting sqref="E11 D10 J16 C9 F12 G13 H14 I15">
    <cfRule type="cellIs" dxfId="9" priority="2" stopIfTrue="1" operator="equal">
      <formula>"""0:0"""</formula>
    </cfRule>
  </conditionalFormatting>
  <conditionalFormatting sqref="J12:J15 I10:J11 H15:H16 I16 C10:C16 D11:D16 E12:E16 F13:F16 G14:G16 H10:H13 D9:J9 G12 I12:I14 E10:G10 F11:G11">
    <cfRule type="cellIs" dxfId="8" priority="1" stopIfTrue="1" operator="equal">
      <formula>"0:0"</formula>
    </cfRule>
  </conditionalFormatting>
  <dataValidations count="1">
    <dataValidation type="list" allowBlank="1" showInputMessage="1" showErrorMessage="1" sqref="D9:D10 I9:I15 J9:J16 C9 E9:F9 E10:E11 G9:G13 H9:H14 F10:F12" xr:uid="{191D6067-C64A-4CFF-9D23-2679B5B57F68}">
      <formula1>skore</formula1>
    </dataValidation>
  </dataValidations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D934-DE89-4D7A-B436-24D4DAD49A11}">
  <dimension ref="B1:N32"/>
  <sheetViews>
    <sheetView zoomScaleNormal="100" workbookViewId="0">
      <selection activeCell="J26" sqref="J26"/>
    </sheetView>
  </sheetViews>
  <sheetFormatPr defaultRowHeight="12.5" x14ac:dyDescent="0.25"/>
  <cols>
    <col min="3" max="4" width="8.7265625" style="112"/>
    <col min="5" max="5" width="12.54296875" customWidth="1"/>
    <col min="6" max="6" width="8.7265625" style="112"/>
    <col min="7" max="7" width="8.7265625" style="101"/>
    <col min="9" max="9" width="12.81640625" style="101" customWidth="1"/>
    <col min="11" max="11" width="12.6328125" customWidth="1"/>
    <col min="13" max="13" width="11.7265625" customWidth="1"/>
  </cols>
  <sheetData>
    <row r="1" spans="2:14" x14ac:dyDescent="0.25">
      <c r="I1" s="106"/>
    </row>
    <row r="3" spans="2:14" x14ac:dyDescent="0.25">
      <c r="H3" s="99" t="s">
        <v>50</v>
      </c>
      <c r="I3" s="101" t="s">
        <v>120</v>
      </c>
    </row>
    <row r="4" spans="2:14" x14ac:dyDescent="0.25">
      <c r="F4" s="113" t="s">
        <v>102</v>
      </c>
      <c r="G4" s="110" t="s">
        <v>72</v>
      </c>
      <c r="H4" s="98"/>
      <c r="I4" s="102"/>
      <c r="J4" s="90" t="s">
        <v>120</v>
      </c>
      <c r="K4" s="93"/>
    </row>
    <row r="5" spans="2:14" x14ac:dyDescent="0.25">
      <c r="E5" s="92"/>
      <c r="G5" s="111"/>
      <c r="H5" s="100" t="s">
        <v>51</v>
      </c>
      <c r="I5" s="104" t="s">
        <v>144</v>
      </c>
      <c r="K5" s="89"/>
    </row>
    <row r="6" spans="2:14" x14ac:dyDescent="0.25">
      <c r="D6" s="113"/>
      <c r="E6" s="91" t="s">
        <v>107</v>
      </c>
      <c r="K6" s="92"/>
      <c r="L6" s="90" t="s">
        <v>120</v>
      </c>
    </row>
    <row r="7" spans="2:14" x14ac:dyDescent="0.25">
      <c r="C7" s="115" t="s">
        <v>107</v>
      </c>
      <c r="E7" s="92"/>
      <c r="F7" s="112">
        <v>5</v>
      </c>
      <c r="H7" s="100" t="s">
        <v>52</v>
      </c>
      <c r="I7" s="103" t="s">
        <v>107</v>
      </c>
      <c r="K7" s="92">
        <v>7</v>
      </c>
      <c r="L7" s="94"/>
    </row>
    <row r="8" spans="2:14" x14ac:dyDescent="0.25">
      <c r="B8" s="92"/>
      <c r="C8" s="116"/>
      <c r="D8" s="114">
        <v>9</v>
      </c>
      <c r="E8" s="107" t="s">
        <v>76</v>
      </c>
      <c r="F8" s="114" t="s">
        <v>107</v>
      </c>
      <c r="G8" s="110" t="s">
        <v>73</v>
      </c>
      <c r="I8" s="102"/>
      <c r="J8" s="90"/>
      <c r="K8" s="91"/>
      <c r="L8" s="95"/>
    </row>
    <row r="9" spans="2:14" x14ac:dyDescent="0.25">
      <c r="B9" s="92"/>
      <c r="H9" s="100" t="s">
        <v>53</v>
      </c>
      <c r="I9" s="104" t="s">
        <v>142</v>
      </c>
      <c r="J9" t="s">
        <v>127</v>
      </c>
      <c r="L9" s="92"/>
    </row>
    <row r="10" spans="2:14" x14ac:dyDescent="0.25">
      <c r="B10" s="91" t="s">
        <v>127</v>
      </c>
      <c r="C10" s="112">
        <v>12</v>
      </c>
      <c r="L10" s="92"/>
      <c r="M10" s="90" t="s">
        <v>120</v>
      </c>
    </row>
    <row r="11" spans="2:14" x14ac:dyDescent="0.25">
      <c r="B11" s="92"/>
      <c r="H11" s="100" t="s">
        <v>54</v>
      </c>
      <c r="I11" s="103" t="s">
        <v>96</v>
      </c>
      <c r="L11" s="92">
        <v>11</v>
      </c>
      <c r="M11" s="94"/>
    </row>
    <row r="12" spans="2:14" x14ac:dyDescent="0.25">
      <c r="B12" s="92"/>
      <c r="D12" s="113"/>
      <c r="E12" s="99" t="s">
        <v>159</v>
      </c>
      <c r="F12" s="113" t="s">
        <v>96</v>
      </c>
      <c r="G12" s="110" t="s">
        <v>74</v>
      </c>
      <c r="I12" s="102"/>
      <c r="J12" s="93" t="s">
        <v>150</v>
      </c>
      <c r="K12" s="93"/>
      <c r="L12" s="92"/>
      <c r="M12" s="95"/>
    </row>
    <row r="13" spans="2:14" x14ac:dyDescent="0.25">
      <c r="B13" s="92"/>
      <c r="C13" s="115" t="s">
        <v>127</v>
      </c>
      <c r="E13" s="92"/>
      <c r="H13" s="100" t="s">
        <v>55</v>
      </c>
      <c r="I13" s="104" t="s">
        <v>140</v>
      </c>
      <c r="K13" s="89"/>
      <c r="L13" s="95"/>
      <c r="M13" s="95"/>
    </row>
    <row r="14" spans="2:14" x14ac:dyDescent="0.25">
      <c r="C14" s="116"/>
      <c r="D14" s="113">
        <v>10</v>
      </c>
      <c r="E14" s="91" t="s">
        <v>135</v>
      </c>
      <c r="K14" s="92"/>
      <c r="L14" s="96" t="s">
        <v>139</v>
      </c>
      <c r="M14" s="95"/>
    </row>
    <row r="15" spans="2:14" x14ac:dyDescent="0.25">
      <c r="E15" s="92"/>
      <c r="F15" s="112">
        <v>6</v>
      </c>
      <c r="H15" s="100" t="s">
        <v>56</v>
      </c>
      <c r="I15" s="103" t="s">
        <v>135</v>
      </c>
      <c r="K15" s="92">
        <v>8</v>
      </c>
      <c r="M15" s="107" t="s">
        <v>67</v>
      </c>
      <c r="N15" s="130" t="s">
        <v>120</v>
      </c>
    </row>
    <row r="16" spans="2:14" x14ac:dyDescent="0.25">
      <c r="E16" s="92"/>
      <c r="F16" s="114" t="s">
        <v>135</v>
      </c>
      <c r="G16" s="110" t="s">
        <v>75</v>
      </c>
      <c r="I16" s="102"/>
      <c r="J16" s="90" t="s">
        <v>151</v>
      </c>
      <c r="K16" s="91"/>
      <c r="M16" s="92"/>
      <c r="N16" s="99" t="s">
        <v>68</v>
      </c>
    </row>
    <row r="17" spans="2:13" x14ac:dyDescent="0.25">
      <c r="H17" s="100" t="s">
        <v>57</v>
      </c>
      <c r="I17" s="104" t="s">
        <v>141</v>
      </c>
      <c r="M17" s="92"/>
    </row>
    <row r="18" spans="2:13" x14ac:dyDescent="0.25">
      <c r="B18" s="99" t="s">
        <v>78</v>
      </c>
      <c r="F18" s="119" t="s">
        <v>81</v>
      </c>
      <c r="K18" s="100" t="s">
        <v>65</v>
      </c>
      <c r="L18" t="s">
        <v>111</v>
      </c>
      <c r="M18" s="92"/>
    </row>
    <row r="19" spans="2:13" x14ac:dyDescent="0.25">
      <c r="B19" s="98"/>
      <c r="C19" s="117"/>
      <c r="F19" s="117"/>
      <c r="I19" s="106"/>
      <c r="L19" s="89"/>
      <c r="M19" s="96" t="s">
        <v>127</v>
      </c>
    </row>
    <row r="20" spans="2:13" x14ac:dyDescent="0.25">
      <c r="B20" s="100" t="s">
        <v>79</v>
      </c>
      <c r="C20" s="115"/>
      <c r="D20" s="118" t="s">
        <v>84</v>
      </c>
      <c r="F20" s="121" t="s">
        <v>82</v>
      </c>
      <c r="G20" s="120" t="s">
        <v>85</v>
      </c>
      <c r="K20" s="100" t="s">
        <v>165</v>
      </c>
      <c r="L20" s="91">
        <v>13</v>
      </c>
    </row>
    <row r="22" spans="2:13" x14ac:dyDescent="0.25">
      <c r="B22" s="93"/>
      <c r="D22" s="113"/>
      <c r="F22" s="113"/>
      <c r="G22" s="103"/>
      <c r="K22" s="131" t="s">
        <v>111</v>
      </c>
      <c r="M22" s="131" t="s">
        <v>127</v>
      </c>
    </row>
    <row r="23" spans="2:13" x14ac:dyDescent="0.25">
      <c r="B23" s="99" t="s">
        <v>86</v>
      </c>
      <c r="D23" s="119" t="s">
        <v>80</v>
      </c>
      <c r="F23" s="119" t="s">
        <v>87</v>
      </c>
      <c r="G23" s="106" t="s">
        <v>83</v>
      </c>
      <c r="I23" s="109" t="s">
        <v>71</v>
      </c>
      <c r="K23" s="108" t="s">
        <v>70</v>
      </c>
      <c r="M23" s="108" t="s">
        <v>69</v>
      </c>
    </row>
    <row r="25" spans="2:13" x14ac:dyDescent="0.25">
      <c r="M25" s="97"/>
    </row>
    <row r="26" spans="2:13" x14ac:dyDescent="0.25">
      <c r="M26" s="97"/>
    </row>
    <row r="27" spans="2:13" x14ac:dyDescent="0.25">
      <c r="M27" s="97"/>
    </row>
    <row r="32" spans="2:13" x14ac:dyDescent="0.25">
      <c r="L32" s="9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B961-C281-49CC-B7E1-E8B74D690716}">
  <dimension ref="B1:N32"/>
  <sheetViews>
    <sheetView zoomScaleNormal="100" workbookViewId="0">
      <selection activeCell="O23" sqref="O23"/>
    </sheetView>
  </sheetViews>
  <sheetFormatPr defaultRowHeight="12.5" x14ac:dyDescent="0.25"/>
  <cols>
    <col min="3" max="4" width="8.7265625" style="112"/>
    <col min="6" max="6" width="8.7265625" style="112"/>
    <col min="7" max="7" width="8.7265625" style="101"/>
    <col min="9" max="9" width="12.81640625" style="101" customWidth="1"/>
  </cols>
  <sheetData>
    <row r="1" spans="2:14" x14ac:dyDescent="0.25">
      <c r="I1" s="106"/>
    </row>
    <row r="3" spans="2:14" x14ac:dyDescent="0.25">
      <c r="H3" s="99" t="s">
        <v>50</v>
      </c>
      <c r="I3" s="101" t="s">
        <v>147</v>
      </c>
    </row>
    <row r="4" spans="2:14" x14ac:dyDescent="0.25">
      <c r="F4" s="113"/>
      <c r="G4" s="110" t="s">
        <v>72</v>
      </c>
      <c r="H4" s="98"/>
      <c r="I4" s="102"/>
      <c r="J4" s="90" t="s">
        <v>147</v>
      </c>
      <c r="K4" s="93"/>
    </row>
    <row r="5" spans="2:14" x14ac:dyDescent="0.25">
      <c r="E5" s="92"/>
      <c r="G5" s="111"/>
      <c r="H5" s="100" t="s">
        <v>51</v>
      </c>
      <c r="I5" s="104" t="s">
        <v>148</v>
      </c>
      <c r="K5" s="89"/>
    </row>
    <row r="6" spans="2:14" x14ac:dyDescent="0.25">
      <c r="D6" s="113"/>
      <c r="E6" s="91"/>
      <c r="K6" s="92"/>
      <c r="L6" s="90" t="s">
        <v>117</v>
      </c>
    </row>
    <row r="7" spans="2:14" x14ac:dyDescent="0.25">
      <c r="C7" s="115"/>
      <c r="E7" s="92"/>
      <c r="F7" s="112">
        <v>5</v>
      </c>
      <c r="H7" s="100" t="s">
        <v>52</v>
      </c>
      <c r="I7" s="103" t="s">
        <v>117</v>
      </c>
      <c r="K7" s="92">
        <v>7</v>
      </c>
      <c r="L7" s="94"/>
    </row>
    <row r="8" spans="2:14" x14ac:dyDescent="0.25">
      <c r="B8" s="92"/>
      <c r="C8" s="116"/>
      <c r="D8" s="114">
        <v>9</v>
      </c>
      <c r="E8" s="107" t="s">
        <v>76</v>
      </c>
      <c r="F8" s="114"/>
      <c r="G8" s="110" t="s">
        <v>73</v>
      </c>
      <c r="I8" s="102"/>
      <c r="J8" s="90" t="s">
        <v>117</v>
      </c>
      <c r="K8" s="91"/>
      <c r="L8" s="95"/>
    </row>
    <row r="9" spans="2:14" x14ac:dyDescent="0.25">
      <c r="B9" s="92"/>
      <c r="H9" s="100" t="s">
        <v>53</v>
      </c>
      <c r="I9" s="104" t="s">
        <v>149</v>
      </c>
      <c r="L9" s="92"/>
    </row>
    <row r="10" spans="2:14" x14ac:dyDescent="0.25">
      <c r="B10" s="91"/>
      <c r="C10" s="112">
        <v>12</v>
      </c>
      <c r="L10" s="92"/>
      <c r="M10" s="90" t="s">
        <v>109</v>
      </c>
    </row>
    <row r="11" spans="2:14" x14ac:dyDescent="0.25">
      <c r="B11" s="92"/>
      <c r="H11" s="100" t="s">
        <v>54</v>
      </c>
      <c r="I11" s="103" t="s">
        <v>132</v>
      </c>
      <c r="L11" s="92">
        <v>11</v>
      </c>
      <c r="M11" s="94"/>
    </row>
    <row r="12" spans="2:14" x14ac:dyDescent="0.25">
      <c r="B12" s="92"/>
      <c r="D12" s="113"/>
      <c r="E12" s="99" t="s">
        <v>77</v>
      </c>
      <c r="F12" s="113"/>
      <c r="G12" s="110" t="s">
        <v>74</v>
      </c>
      <c r="I12" s="102"/>
      <c r="J12" s="93" t="s">
        <v>145</v>
      </c>
      <c r="K12" s="93"/>
      <c r="L12" s="92"/>
      <c r="M12" s="95"/>
    </row>
    <row r="13" spans="2:14" x14ac:dyDescent="0.25">
      <c r="B13" s="92"/>
      <c r="C13" s="115"/>
      <c r="E13" s="92"/>
      <c r="H13" s="100" t="s">
        <v>55</v>
      </c>
      <c r="I13" s="104" t="s">
        <v>146</v>
      </c>
      <c r="K13" s="89"/>
      <c r="L13" s="95"/>
      <c r="M13" s="95"/>
    </row>
    <row r="14" spans="2:14" x14ac:dyDescent="0.25">
      <c r="C14" s="116"/>
      <c r="D14" s="113">
        <v>10</v>
      </c>
      <c r="E14" s="91"/>
      <c r="K14" s="92"/>
      <c r="L14" s="96" t="s">
        <v>109</v>
      </c>
      <c r="M14" s="95"/>
    </row>
    <row r="15" spans="2:14" x14ac:dyDescent="0.25">
      <c r="E15" s="92"/>
      <c r="F15" s="112">
        <v>6</v>
      </c>
      <c r="H15" s="100" t="s">
        <v>56</v>
      </c>
      <c r="I15" s="103" t="s">
        <v>130</v>
      </c>
      <c r="K15" s="92">
        <v>8</v>
      </c>
      <c r="M15" s="107" t="s">
        <v>67</v>
      </c>
      <c r="N15" s="90"/>
    </row>
    <row r="16" spans="2:14" x14ac:dyDescent="0.25">
      <c r="E16" s="92"/>
      <c r="F16" s="114"/>
      <c r="G16" s="110" t="s">
        <v>75</v>
      </c>
      <c r="I16" s="102"/>
      <c r="J16" s="90" t="s">
        <v>109</v>
      </c>
      <c r="K16" s="91"/>
      <c r="M16" s="92"/>
      <c r="N16" s="99" t="s">
        <v>68</v>
      </c>
    </row>
    <row r="17" spans="2:13" x14ac:dyDescent="0.25">
      <c r="H17" s="100" t="s">
        <v>57</v>
      </c>
      <c r="I17" s="104" t="s">
        <v>109</v>
      </c>
      <c r="M17" s="92"/>
    </row>
    <row r="18" spans="2:13" x14ac:dyDescent="0.25">
      <c r="B18" s="99" t="s">
        <v>78</v>
      </c>
      <c r="F18" s="119" t="s">
        <v>81</v>
      </c>
      <c r="K18" s="100" t="s">
        <v>65</v>
      </c>
      <c r="M18" s="92"/>
    </row>
    <row r="19" spans="2:13" x14ac:dyDescent="0.25">
      <c r="B19" s="98"/>
      <c r="C19" s="117"/>
      <c r="F19" s="117"/>
      <c r="I19" s="106"/>
      <c r="L19" s="89"/>
      <c r="M19" s="96"/>
    </row>
    <row r="20" spans="2:13" x14ac:dyDescent="0.25">
      <c r="B20" s="100" t="s">
        <v>79</v>
      </c>
      <c r="C20" s="115"/>
      <c r="D20" s="118" t="s">
        <v>84</v>
      </c>
      <c r="F20" s="121" t="s">
        <v>82</v>
      </c>
      <c r="G20" s="120" t="s">
        <v>85</v>
      </c>
      <c r="K20" s="100" t="s">
        <v>66</v>
      </c>
      <c r="L20" s="91">
        <v>13</v>
      </c>
    </row>
    <row r="22" spans="2:13" x14ac:dyDescent="0.25">
      <c r="B22" s="93"/>
      <c r="D22" s="113"/>
      <c r="F22" s="113"/>
      <c r="G22" s="103"/>
    </row>
    <row r="23" spans="2:13" x14ac:dyDescent="0.25">
      <c r="B23" s="99" t="s">
        <v>86</v>
      </c>
      <c r="D23" s="119" t="s">
        <v>80</v>
      </c>
      <c r="F23" s="119" t="s">
        <v>87</v>
      </c>
      <c r="G23" s="106" t="s">
        <v>83</v>
      </c>
      <c r="I23" s="109" t="s">
        <v>71</v>
      </c>
      <c r="K23" s="108" t="s">
        <v>70</v>
      </c>
      <c r="M23" s="108" t="s">
        <v>69</v>
      </c>
    </row>
    <row r="25" spans="2:13" x14ac:dyDescent="0.25">
      <c r="M25" s="97"/>
    </row>
    <row r="26" spans="2:13" x14ac:dyDescent="0.25">
      <c r="M26" s="97"/>
    </row>
    <row r="27" spans="2:13" x14ac:dyDescent="0.25">
      <c r="M27" s="97"/>
    </row>
    <row r="32" spans="2:13" x14ac:dyDescent="0.25">
      <c r="L32" s="97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T29"/>
  <sheetViews>
    <sheetView topLeftCell="A2" workbookViewId="0">
      <selection activeCell="F11" sqref="F11"/>
    </sheetView>
  </sheetViews>
  <sheetFormatPr defaultRowHeight="12.5" x14ac:dyDescent="0.25"/>
  <cols>
    <col min="1" max="1" width="3.81640625" customWidth="1"/>
    <col min="3" max="3" width="21.08984375" customWidth="1"/>
    <col min="4" max="10" width="10.7265625" customWidth="1"/>
    <col min="11" max="11" width="2" customWidth="1"/>
    <col min="12" max="12" width="9.453125" customWidth="1"/>
    <col min="13" max="13" width="7.453125" bestFit="1" customWidth="1"/>
    <col min="14" max="14" width="8.81640625" bestFit="1" customWidth="1"/>
    <col min="15" max="15" width="7.54296875" customWidth="1"/>
    <col min="16" max="16" width="1.54296875" customWidth="1"/>
    <col min="17" max="17" width="7" customWidth="1"/>
    <col min="18" max="18" width="1" customWidth="1"/>
    <col min="19" max="19" width="7.54296875" customWidth="1"/>
    <col min="20" max="20" width="11.54296875" customWidth="1"/>
    <col min="21" max="21" width="11.26953125" bestFit="1" customWidth="1"/>
  </cols>
  <sheetData>
    <row r="1" spans="2:20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7" spans="2:20" ht="13" thickBot="1" x14ac:dyDescent="0.3"/>
    <row r="8" spans="2:20" s="3" customFormat="1" ht="25" customHeight="1" thickBot="1" x14ac:dyDescent="0.3">
      <c r="B8" s="10"/>
      <c r="C8" s="64" t="s">
        <v>93</v>
      </c>
      <c r="D8" s="62" t="s">
        <v>105</v>
      </c>
      <c r="E8" s="62" t="s">
        <v>155</v>
      </c>
      <c r="F8" s="62" t="s">
        <v>152</v>
      </c>
      <c r="G8" s="62" t="s">
        <v>156</v>
      </c>
      <c r="H8" s="68"/>
      <c r="I8" s="11"/>
      <c r="J8" s="11"/>
      <c r="K8" s="4"/>
      <c r="L8" s="53" t="s">
        <v>10</v>
      </c>
      <c r="M8" s="54" t="s">
        <v>11</v>
      </c>
      <c r="N8" s="55" t="s">
        <v>12</v>
      </c>
      <c r="O8" s="127" t="s">
        <v>9</v>
      </c>
      <c r="P8" s="128"/>
      <c r="Q8" s="129"/>
      <c r="R8" s="14"/>
      <c r="S8" s="15" t="s">
        <v>8</v>
      </c>
    </row>
    <row r="9" spans="2:20" s="3" customFormat="1" ht="25" customHeight="1" x14ac:dyDescent="0.25">
      <c r="B9" s="12" t="str">
        <f t="array" ref="B9:B16">TRANSPOSE(C8:J8)</f>
        <v>Kohoutova</v>
      </c>
      <c r="C9" s="7" t="s">
        <v>7</v>
      </c>
      <c r="D9" s="34" t="s">
        <v>2</v>
      </c>
      <c r="E9" s="34" t="s">
        <v>5</v>
      </c>
      <c r="F9" s="34" t="s">
        <v>4</v>
      </c>
      <c r="G9" s="34" t="s">
        <v>2</v>
      </c>
      <c r="H9" s="34" t="s">
        <v>7</v>
      </c>
      <c r="I9" s="34" t="s">
        <v>7</v>
      </c>
      <c r="J9" s="35" t="s">
        <v>7</v>
      </c>
      <c r="K9" s="5"/>
      <c r="L9" s="16">
        <f t="shared" ref="L9:L16" si="0">8-COUNTIF(C9:J9,"0:0")</f>
        <v>4</v>
      </c>
      <c r="M9" s="16">
        <f t="array" ref="M9">SUM(IF(VALUE(MID($C9:$J9,1,1))&gt;VALUE(MID($C9:$J9,3,1)),1,0))</f>
        <v>2</v>
      </c>
      <c r="N9" s="17">
        <f t="shared" ref="N9:N16" si="1">L9-M9</f>
        <v>2</v>
      </c>
      <c r="O9" s="18">
        <f t="array" ref="O9">SUM(IF(LEN(C9:J9)&gt;3,"0:0",IF(VALUE(MID($C9:$J9,1,1))=VALUE(MID($C9:$J9,3,1)),0,VALUE(MID($C9:$J9,1,1)))))</f>
        <v>7</v>
      </c>
      <c r="P9" s="19" t="s">
        <v>0</v>
      </c>
      <c r="Q9" s="20">
        <f t="array" ref="Q9">SUM(IF(LEN(C9:J9)&gt;3,"0:0",IF(VALUE(MID($C9:$J9,1,1))=VALUE(MID($C9:$J9,3,1)),0,VALUE(MID($C9:$J9,3,1)))))</f>
        <v>6</v>
      </c>
      <c r="R9" s="19"/>
      <c r="S9" s="21">
        <f t="array" ref="S9">SUM(IF(VALUE(MID($C9:$J9,1,1))&gt;VALUE(MID($C9:$J9,3,1)),2,0))</f>
        <v>4</v>
      </c>
      <c r="T9" s="56">
        <f t="shared" ref="T9:T16" si="2">IF(B9="","",S9+(O9-Q9)/100+O9/1000+CODE(B9)/1000000+U9/10)</f>
        <v>4.0170749999999993</v>
      </c>
    </row>
    <row r="10" spans="2:20" s="3" customFormat="1" ht="25" customHeight="1" x14ac:dyDescent="0.25">
      <c r="B10" s="12" t="str">
        <v>Kabatová</v>
      </c>
      <c r="C10" s="36" t="str">
        <f t="array" ref="C10:C16">TRANSPOSE(MID(D9:J9,3,1)&amp;":"&amp;MID(D9:J9,1,1))</f>
        <v>0:3</v>
      </c>
      <c r="D10" s="6" t="s">
        <v>7</v>
      </c>
      <c r="E10" s="37" t="s">
        <v>4</v>
      </c>
      <c r="F10" s="37" t="s">
        <v>4</v>
      </c>
      <c r="G10" s="37" t="s">
        <v>4</v>
      </c>
      <c r="H10" s="37" t="s">
        <v>7</v>
      </c>
      <c r="I10" s="37" t="s">
        <v>7</v>
      </c>
      <c r="J10" s="38" t="s">
        <v>7</v>
      </c>
      <c r="K10" s="5"/>
      <c r="L10" s="22">
        <f t="shared" si="0"/>
        <v>4</v>
      </c>
      <c r="M10" s="22">
        <f t="array" ref="M10">SUM(IF(VALUE(MID($C10:$J10,1,1))&gt;VALUE(MID($C10:$J10,3,1)),1,0))</f>
        <v>0</v>
      </c>
      <c r="N10" s="23">
        <f t="shared" si="1"/>
        <v>4</v>
      </c>
      <c r="O10" s="24">
        <f t="array" ref="O10">SUM(IF(LEN(C10:J10)&gt;3,"0:0",IF(VALUE(MID($C10:$J10,1,1))=VALUE(MID($C10:$J10,3,1)),0,VALUE(MID($C10:$J10,1,1)))))</f>
        <v>0</v>
      </c>
      <c r="P10" s="25" t="s">
        <v>0</v>
      </c>
      <c r="Q10" s="26">
        <f t="array" ref="Q10">SUM(IF(LEN(C10:J10)&gt;3,"0:0",IF(VALUE(MID($C10:$J10,1,1))=VALUE(MID($C10:$J10,3,1)),0,VALUE(MID($C10:$J10,3,1)))))</f>
        <v>12</v>
      </c>
      <c r="R10" s="25"/>
      <c r="S10" s="27">
        <f t="array" ref="S10">SUM(IF(VALUE(MID($C10:$J10,1,1))&gt;VALUE(MID($C10:$J10,3,1)),2,0))</f>
        <v>0</v>
      </c>
      <c r="T10" s="56">
        <f t="shared" si="2"/>
        <v>-0.11992499999999999</v>
      </c>
    </row>
    <row r="11" spans="2:20" s="3" customFormat="1" ht="25" customHeight="1" x14ac:dyDescent="0.25">
      <c r="B11" s="12" t="str">
        <v>Prášek Antonín</v>
      </c>
      <c r="C11" s="36" t="str">
        <v>3:1</v>
      </c>
      <c r="D11" s="37" t="str">
        <f t="array" ref="D11:D16">TRANSPOSE(MID(E10:J10,3,1)&amp;":"&amp;MID(E10:J10,1,1))</f>
        <v>3:0</v>
      </c>
      <c r="E11" s="6" t="s">
        <v>7</v>
      </c>
      <c r="F11" s="37" t="s">
        <v>5</v>
      </c>
      <c r="G11" s="37" t="s">
        <v>2</v>
      </c>
      <c r="H11" s="37" t="s">
        <v>7</v>
      </c>
      <c r="I11" s="37" t="s">
        <v>7</v>
      </c>
      <c r="J11" s="38" t="s">
        <v>7</v>
      </c>
      <c r="K11" s="5"/>
      <c r="L11" s="22">
        <f t="shared" si="0"/>
        <v>4</v>
      </c>
      <c r="M11" s="22">
        <f t="array" ref="M11">SUM(IF(VALUE(MID($C11:$J11,1,1))&gt;VALUE(MID($C11:$J11,3,1)),1,0))</f>
        <v>3</v>
      </c>
      <c r="N11" s="23">
        <f t="shared" si="1"/>
        <v>1</v>
      </c>
      <c r="O11" s="24">
        <f t="array" ref="O11">SUM(IF(LEN(C11:J11)&gt;3,"0:0",IF(VALUE(MID($C11:$J11,1,1))=VALUE(MID($C11:$J11,3,1)),0,VALUE(MID($C11:$J11,1,1)))))</f>
        <v>10</v>
      </c>
      <c r="P11" s="25" t="s">
        <v>0</v>
      </c>
      <c r="Q11" s="26">
        <f t="array" ref="Q11">SUM(IF(LEN(C11:J11)&gt;3,"0:0",IF(VALUE(MID($C11:$J11,1,1))=VALUE(MID($C11:$J11,3,1)),0,VALUE(MID($C11:$J11,3,1)))))</f>
        <v>4</v>
      </c>
      <c r="R11" s="25"/>
      <c r="S11" s="27">
        <f t="array" ref="S11">SUM(IF(VALUE(MID($C11:$J11,1,1))&gt;VALUE(MID($C11:$J11,3,1)),2,0))</f>
        <v>6</v>
      </c>
      <c r="T11" s="56">
        <f t="shared" si="2"/>
        <v>6.070079999999999</v>
      </c>
    </row>
    <row r="12" spans="2:20" s="3" customFormat="1" ht="25" customHeight="1" x14ac:dyDescent="0.25">
      <c r="B12" s="12" t="str">
        <v>Chylík Kryštof</v>
      </c>
      <c r="C12" s="36" t="str">
        <v>3:0</v>
      </c>
      <c r="D12" s="37" t="str">
        <v>3:0</v>
      </c>
      <c r="E12" s="37" t="str">
        <f t="array" ref="E12:E16">TRANSPOSE(MID(F11:J11,3,1)&amp;":"&amp;MID(F11:J11,1,1))</f>
        <v>3:1</v>
      </c>
      <c r="F12" s="6" t="s">
        <v>7</v>
      </c>
      <c r="G12" s="37" t="s">
        <v>2</v>
      </c>
      <c r="H12" s="37" t="s">
        <v>7</v>
      </c>
      <c r="I12" s="37" t="s">
        <v>7</v>
      </c>
      <c r="J12" s="38" t="s">
        <v>7</v>
      </c>
      <c r="K12" s="5"/>
      <c r="L12" s="22">
        <f t="shared" si="0"/>
        <v>4</v>
      </c>
      <c r="M12" s="22">
        <f t="array" ref="M12">SUM(IF(VALUE(MID($C12:$J12,1,1))&gt;VALUE(MID($C12:$J12,3,1)),1,0))</f>
        <v>4</v>
      </c>
      <c r="N12" s="23">
        <f t="shared" si="1"/>
        <v>0</v>
      </c>
      <c r="O12" s="24">
        <f t="array" ref="O12">SUM(IF(LEN(C12:J12)&gt;3,"0:0",IF(VALUE(MID($C12:$J12,1,1))=VALUE(MID($C12:$J12,3,1)),0,VALUE(MID($C12:$J12,1,1)))))</f>
        <v>12</v>
      </c>
      <c r="P12" s="25" t="s">
        <v>0</v>
      </c>
      <c r="Q12" s="26">
        <f t="array" ref="Q12">SUM(IF(LEN(C12:J12)&gt;3,"0:0",IF(VALUE(MID($C12:$J12,1,1))=VALUE(MID($C12:$J12,3,1)),0,VALUE(MID($C12:$J12,3,1)))))</f>
        <v>1</v>
      </c>
      <c r="R12" s="25"/>
      <c r="S12" s="27">
        <f t="array" ref="S12">SUM(IF(VALUE(MID($C12:$J12,1,1))&gt;VALUE(MID($C12:$J12,3,1)),2,0))</f>
        <v>8</v>
      </c>
      <c r="T12" s="56">
        <f t="shared" si="2"/>
        <v>8.1220669999999995</v>
      </c>
    </row>
    <row r="13" spans="2:20" s="3" customFormat="1" ht="25" customHeight="1" x14ac:dyDescent="0.25">
      <c r="B13" s="12" t="str">
        <v xml:space="preserve">Vaníček </v>
      </c>
      <c r="C13" s="36" t="str">
        <v>0:3</v>
      </c>
      <c r="D13" s="37" t="str">
        <v>3:0</v>
      </c>
      <c r="E13" s="37" t="str">
        <v>0:3</v>
      </c>
      <c r="F13" s="37" t="str">
        <f t="array" ref="F13:F16">TRANSPOSE(MID(G12:J12,3,1)&amp;":"&amp;MID(G12:J12,1,1))</f>
        <v>0:3</v>
      </c>
      <c r="G13" s="6" t="s">
        <v>7</v>
      </c>
      <c r="H13" s="37" t="s">
        <v>7</v>
      </c>
      <c r="I13" s="37" t="s">
        <v>7</v>
      </c>
      <c r="J13" s="38" t="s">
        <v>7</v>
      </c>
      <c r="K13" s="5"/>
      <c r="L13" s="22">
        <f t="shared" si="0"/>
        <v>4</v>
      </c>
      <c r="M13" s="22">
        <f t="array" ref="M13">SUM(IF(VALUE(MID($C13:$J13,1,1))&gt;VALUE(MID($C13:$J13,3,1)),1,0))</f>
        <v>1</v>
      </c>
      <c r="N13" s="23">
        <f t="shared" si="1"/>
        <v>3</v>
      </c>
      <c r="O13" s="24">
        <f t="array" ref="O13">SUM(IF(LEN(C13:J13)&gt;3,"0:0",IF(VALUE(MID($C13:$J13,1,1))=VALUE(MID($C13:$J13,3,1)),0,VALUE(MID($C13:$J13,1,1)))))</f>
        <v>3</v>
      </c>
      <c r="P13" s="25" t="s">
        <v>0</v>
      </c>
      <c r="Q13" s="26">
        <f t="array" ref="Q13">SUM(IF(LEN(C13:J13)&gt;3,"0:0",IF(VALUE(MID($C13:$J13,1,1))=VALUE(MID($C13:$J13,3,1)),0,VALUE(MID($C13:$J13,3,1)))))</f>
        <v>9</v>
      </c>
      <c r="R13" s="25"/>
      <c r="S13" s="27">
        <f t="array" ref="S13">SUM(IF(VALUE(MID($C13:$J13,1,1))&gt;VALUE(MID($C13:$J13,3,1)),2,0))</f>
        <v>2</v>
      </c>
      <c r="T13" s="56">
        <f t="shared" si="2"/>
        <v>1.9430859999999999</v>
      </c>
    </row>
    <row r="14" spans="2:20" s="3" customFormat="1" ht="25" customHeight="1" x14ac:dyDescent="0.25">
      <c r="B14" s="12">
        <v>0</v>
      </c>
      <c r="C14" s="36" t="str">
        <v>0:0</v>
      </c>
      <c r="D14" s="37" t="str">
        <v>0:0</v>
      </c>
      <c r="E14" s="37" t="str">
        <v>0:0</v>
      </c>
      <c r="F14" s="37" t="str">
        <v>0:0</v>
      </c>
      <c r="G14" s="37" t="str">
        <f t="array" ref="G14:G16">TRANSPOSE(MID(H13:J13,3,1)&amp;":"&amp;MID(H13:J13,1,1))</f>
        <v>0:0</v>
      </c>
      <c r="H14" s="6" t="s">
        <v>7</v>
      </c>
      <c r="I14" s="37" t="s">
        <v>7</v>
      </c>
      <c r="J14" s="38" t="s">
        <v>7</v>
      </c>
      <c r="K14" s="5"/>
      <c r="L14" s="22">
        <f t="shared" si="0"/>
        <v>0</v>
      </c>
      <c r="M14" s="22">
        <f t="array" ref="M14">SUM(IF(VALUE(MID($C14:$J14,1,1))&gt;VALUE(MID($C14:$J14,3,1)),1,0))</f>
        <v>0</v>
      </c>
      <c r="N14" s="23">
        <f t="shared" si="1"/>
        <v>0</v>
      </c>
      <c r="O14" s="24">
        <f t="array" ref="O14">SUM(IF(LEN(C14:J14)&gt;3,"0:0",IF(VALUE(MID($C14:$J14,1,1))=VALUE(MID($C14:$J14,3,1)),0,VALUE(MID($C14:$J14,1,1)))))</f>
        <v>0</v>
      </c>
      <c r="P14" s="25" t="s">
        <v>0</v>
      </c>
      <c r="Q14" s="26">
        <f t="array" ref="Q14">SUM(IF(LEN(C14:J14)&gt;3,"0:0",IF(VALUE(MID($C14:$J14,1,1))=VALUE(MID($C14:$J14,3,1)),0,VALUE(MID($C14:$J14,3,1)))))</f>
        <v>0</v>
      </c>
      <c r="R14" s="25"/>
      <c r="S14" s="27">
        <f t="array" ref="S14">SUM(IF(VALUE(MID($C14:$J14,1,1))&gt;VALUE(MID($C14:$J14,3,1)),2,0))</f>
        <v>0</v>
      </c>
      <c r="T14" s="56">
        <f t="shared" si="2"/>
        <v>4.8000000000000001E-5</v>
      </c>
    </row>
    <row r="15" spans="2:20" s="3" customFormat="1" ht="25" customHeight="1" x14ac:dyDescent="0.25">
      <c r="B15" s="12">
        <v>0</v>
      </c>
      <c r="C15" s="36" t="str">
        <v>0:0</v>
      </c>
      <c r="D15" s="37" t="str">
        <v>0:0</v>
      </c>
      <c r="E15" s="37" t="str">
        <v>0:0</v>
      </c>
      <c r="F15" s="37" t="str">
        <v>0:0</v>
      </c>
      <c r="G15" s="37" t="str">
        <v>0:0</v>
      </c>
      <c r="H15" s="37" t="str">
        <f t="array" ref="H15:H16">TRANSPOSE(MID(I14:J14,3,1)&amp;":"&amp;MID(I14:J14,1,1))</f>
        <v>0:0</v>
      </c>
      <c r="I15" s="6" t="s">
        <v>7</v>
      </c>
      <c r="J15" s="38" t="s">
        <v>7</v>
      </c>
      <c r="K15" s="5"/>
      <c r="L15" s="22">
        <f t="shared" si="0"/>
        <v>0</v>
      </c>
      <c r="M15" s="22">
        <f t="array" ref="M15">SUM(IF(VALUE(MID($C15:$J15,1,1))&gt;VALUE(MID($C15:$J15,3,1)),1,0))</f>
        <v>0</v>
      </c>
      <c r="N15" s="23">
        <f t="shared" si="1"/>
        <v>0</v>
      </c>
      <c r="O15" s="24">
        <f t="array" ref="O15">SUM(IF(LEN(C15:J15)&gt;3,"0:0",IF(VALUE(MID($C15:$J15,1,1))=VALUE(MID($C15:$J15,3,1)),0,VALUE(MID($C15:$J15,1,1)))))</f>
        <v>0</v>
      </c>
      <c r="P15" s="25" t="s">
        <v>0</v>
      </c>
      <c r="Q15" s="26">
        <f t="array" ref="Q15">SUM(IF(LEN(C15:J15)&gt;3,"0:0",IF(VALUE(MID($C15:$J15,1,1))=VALUE(MID($C15:$J15,3,1)),0,VALUE(MID($C15:$J15,3,1)))))</f>
        <v>0</v>
      </c>
      <c r="R15" s="25"/>
      <c r="S15" s="27">
        <f t="array" ref="S15">SUM(IF(VALUE(MID($C15:$J15,1,1))&gt;VALUE(MID($C15:$J15,3,1)),2,0))</f>
        <v>0</v>
      </c>
      <c r="T15" s="56">
        <f t="shared" si="2"/>
        <v>4.8000000000000001E-5</v>
      </c>
    </row>
    <row r="16" spans="2:20" s="3" customFormat="1" ht="25" customHeight="1" thickBot="1" x14ac:dyDescent="0.3">
      <c r="B16" s="13">
        <v>0</v>
      </c>
      <c r="C16" s="39" t="str">
        <v>0:0</v>
      </c>
      <c r="D16" s="40" t="str">
        <v>0:0</v>
      </c>
      <c r="E16" s="40" t="str">
        <v>0:0</v>
      </c>
      <c r="F16" s="40" t="str">
        <v>0:0</v>
      </c>
      <c r="G16" s="40" t="str">
        <v>0:0</v>
      </c>
      <c r="H16" s="40" t="str">
        <v>0:0</v>
      </c>
      <c r="I16" s="40" t="str">
        <f t="array" ref="I16">TRANSPOSE(MID(J15,3,1)&amp;":"&amp;MID(J15,1,1))</f>
        <v>0:0</v>
      </c>
      <c r="J16" s="8" t="s">
        <v>7</v>
      </c>
      <c r="K16" s="9"/>
      <c r="L16" s="28">
        <f t="shared" si="0"/>
        <v>0</v>
      </c>
      <c r="M16" s="28">
        <f t="array" ref="M16">SUM(IF(VALUE(MID($C16:$J16,1,1))&gt;VALUE(MID($C16:$J16,3,1)),1,0))</f>
        <v>0</v>
      </c>
      <c r="N16" s="29">
        <f t="shared" si="1"/>
        <v>0</v>
      </c>
      <c r="O16" s="30">
        <f t="array" ref="O16">SUM(IF(LEN(C16:J16)&gt;3,"0:0",IF(VALUE(MID($C16:$J16,1,1))=VALUE(MID($C16:$J16,3,1)),0,VALUE(MID($C16:$J16,1,1)))))</f>
        <v>0</v>
      </c>
      <c r="P16" s="31" t="s">
        <v>0</v>
      </c>
      <c r="Q16" s="32">
        <f t="array" ref="Q16">SUM(IF(LEN(C16:J16)&gt;3,"0:0",IF(VALUE(MID($C16:$J16,1,1))=VALUE(MID($C16:$J16,3,1)),0,VALUE(MID($C16:$J16,3,1)))))</f>
        <v>0</v>
      </c>
      <c r="R16" s="31"/>
      <c r="S16" s="33">
        <f t="array" ref="S16">SUM(IF(VALUE(MID($C16:$J16,1,1))&gt;VALUE(MID($C16:$J16,3,1)),2,0))</f>
        <v>0</v>
      </c>
      <c r="T16" s="56">
        <f t="shared" si="2"/>
        <v>4.8000000000000001E-5</v>
      </c>
    </row>
    <row r="17" spans="2:6" x14ac:dyDescent="0.25">
      <c r="F17">
        <v>1</v>
      </c>
    </row>
    <row r="20" spans="2:6" ht="13" thickBot="1" x14ac:dyDescent="0.3"/>
    <row r="21" spans="2:6" ht="18.5" thickBot="1" x14ac:dyDescent="0.45">
      <c r="B21" s="44" t="s">
        <v>13</v>
      </c>
      <c r="C21" s="45" t="s">
        <v>14</v>
      </c>
      <c r="D21" s="45" t="s">
        <v>15</v>
      </c>
      <c r="E21" s="46" t="s">
        <v>16</v>
      </c>
    </row>
    <row r="22" spans="2:6" ht="20.149999999999999" customHeight="1" x14ac:dyDescent="0.4">
      <c r="B22" s="43">
        <v>1</v>
      </c>
      <c r="C22" s="47" t="str">
        <f t="array" ref="C22:C29">IF(B9:B16="","",IF(T9:T16=0,"",INDEX(B9:B16,MATCH(LARGE(T9:T16,B22:B29),T9:T16,0))))</f>
        <v>Chylík Kryštof</v>
      </c>
      <c r="D22" s="47">
        <f t="shared" ref="D22:D29" si="3">VLOOKUP($C22,$B$9:$S$16,18,FALSE)</f>
        <v>8</v>
      </c>
      <c r="E22" s="48" t="str">
        <f t="shared" ref="E22:E29" si="4">VLOOKUP($C22,$B$9:$S$16,14,FALSE)&amp;":"&amp;VLOOKUP($C22,$B$9:$S$16,16,FALSE)</f>
        <v>12:1</v>
      </c>
    </row>
    <row r="23" spans="2:6" ht="20.149999999999999" customHeight="1" x14ac:dyDescent="0.4">
      <c r="B23" s="41">
        <v>2</v>
      </c>
      <c r="C23" s="49" t="str">
        <v>Prášek Antonín</v>
      </c>
      <c r="D23" s="49">
        <f t="shared" si="3"/>
        <v>6</v>
      </c>
      <c r="E23" s="50" t="str">
        <f t="shared" si="4"/>
        <v>10:4</v>
      </c>
    </row>
    <row r="24" spans="2:6" ht="20.149999999999999" customHeight="1" x14ac:dyDescent="0.4">
      <c r="B24" s="41">
        <v>3</v>
      </c>
      <c r="C24" s="49" t="str">
        <v>Kohoutova</v>
      </c>
      <c r="D24" s="49">
        <f t="shared" si="3"/>
        <v>4</v>
      </c>
      <c r="E24" s="50" t="str">
        <f t="shared" si="4"/>
        <v>7:6</v>
      </c>
    </row>
    <row r="25" spans="2:6" ht="20.149999999999999" customHeight="1" x14ac:dyDescent="0.4">
      <c r="B25" s="41">
        <v>4</v>
      </c>
      <c r="C25" s="49" t="str">
        <v xml:space="preserve">Vaníček </v>
      </c>
      <c r="D25" s="49">
        <f t="shared" si="3"/>
        <v>2</v>
      </c>
      <c r="E25" s="50" t="str">
        <f t="shared" si="4"/>
        <v>3:9</v>
      </c>
    </row>
    <row r="26" spans="2:6" ht="20.149999999999999" customHeight="1" x14ac:dyDescent="0.4">
      <c r="B26" s="41">
        <v>5</v>
      </c>
      <c r="C26" s="49">
        <v>0</v>
      </c>
      <c r="D26" s="49">
        <f t="shared" si="3"/>
        <v>0</v>
      </c>
      <c r="E26" s="50" t="str">
        <f t="shared" si="4"/>
        <v>0:0</v>
      </c>
    </row>
    <row r="27" spans="2:6" ht="20.149999999999999" customHeight="1" x14ac:dyDescent="0.4">
      <c r="B27" s="41">
        <v>6</v>
      </c>
      <c r="C27" s="49">
        <v>0</v>
      </c>
      <c r="D27" s="49">
        <f t="shared" si="3"/>
        <v>0</v>
      </c>
      <c r="E27" s="50" t="str">
        <f t="shared" si="4"/>
        <v>0:0</v>
      </c>
    </row>
    <row r="28" spans="2:6" ht="20.149999999999999" customHeight="1" x14ac:dyDescent="0.4">
      <c r="B28" s="41">
        <v>7</v>
      </c>
      <c r="C28" s="49">
        <v>0</v>
      </c>
      <c r="D28" s="49">
        <f t="shared" si="3"/>
        <v>0</v>
      </c>
      <c r="E28" s="50" t="str">
        <f t="shared" si="4"/>
        <v>0:0</v>
      </c>
    </row>
    <row r="29" spans="2:6" ht="20.149999999999999" customHeight="1" thickBot="1" x14ac:dyDescent="0.45">
      <c r="B29" s="42">
        <v>8</v>
      </c>
      <c r="C29" s="51" t="str">
        <v>Kabatová</v>
      </c>
      <c r="D29" s="51">
        <f t="shared" si="3"/>
        <v>0</v>
      </c>
      <c r="E29" s="52" t="str">
        <f t="shared" si="4"/>
        <v>0:12</v>
      </c>
    </row>
  </sheetData>
  <mergeCells count="1">
    <mergeCell ref="O8:Q8"/>
  </mergeCells>
  <phoneticPr fontId="0" type="noConversion"/>
  <conditionalFormatting sqref="E11 D10 J16 C9 F12 G13 H14 I15">
    <cfRule type="cellIs" dxfId="7" priority="1" stopIfTrue="1" operator="equal">
      <formula>"""0:0"""</formula>
    </cfRule>
  </conditionalFormatting>
  <conditionalFormatting sqref="D9:J9 J12:J15 E10:G10 H10:H13 F11:G11 H15:H16 I16 C10:C16 D11:D16 E12:E16 F13:F16 G14:G16 G12 I12:I14 I10:J11">
    <cfRule type="cellIs" dxfId="6" priority="2" stopIfTrue="1" operator="equal">
      <formula>"0:0"</formula>
    </cfRule>
  </conditionalFormatting>
  <dataValidations count="1">
    <dataValidation type="list" allowBlank="1" showInputMessage="1" showErrorMessage="1" sqref="D9:D10 H9:H14 E9:E11 G9:G13 C9 F9:F12 I9:I15 J9:J16" xr:uid="{00000000-0002-0000-0500-000000000000}">
      <formula1>skore</formula1>
    </dataValidation>
  </dataValidations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F8E0-A1DA-49CC-A83A-9848F19FA096}">
  <sheetPr>
    <tabColor theme="8"/>
    <pageSetUpPr fitToPage="1"/>
  </sheetPr>
  <dimension ref="B1:T29"/>
  <sheetViews>
    <sheetView topLeftCell="A2" workbookViewId="0">
      <selection activeCell="I19" sqref="I19"/>
    </sheetView>
  </sheetViews>
  <sheetFormatPr defaultRowHeight="12.5" x14ac:dyDescent="0.25"/>
  <cols>
    <col min="1" max="1" width="3.81640625" customWidth="1"/>
    <col min="2" max="2" width="15.54296875" customWidth="1"/>
    <col min="3" max="3" width="17.81640625" customWidth="1"/>
    <col min="4" max="4" width="10.7265625" customWidth="1"/>
    <col min="5" max="5" width="12" customWidth="1"/>
    <col min="6" max="6" width="11.6328125" customWidth="1"/>
    <col min="7" max="10" width="10.7265625" customWidth="1"/>
    <col min="11" max="11" width="2" customWidth="1"/>
    <col min="12" max="12" width="9.453125" customWidth="1"/>
    <col min="13" max="13" width="7.453125" bestFit="1" customWidth="1"/>
    <col min="14" max="14" width="8.81640625" bestFit="1" customWidth="1"/>
    <col min="15" max="15" width="7.54296875" customWidth="1"/>
    <col min="16" max="16" width="1.54296875" customWidth="1"/>
    <col min="17" max="17" width="7" customWidth="1"/>
    <col min="18" max="18" width="1" customWidth="1"/>
    <col min="19" max="19" width="7.54296875" customWidth="1"/>
    <col min="20" max="20" width="11.54296875" customWidth="1"/>
    <col min="21" max="21" width="11.26953125" bestFit="1" customWidth="1"/>
  </cols>
  <sheetData>
    <row r="1" spans="2:20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7" spans="2:20" ht="13" thickBot="1" x14ac:dyDescent="0.3"/>
    <row r="8" spans="2:20" s="3" customFormat="1" ht="25" customHeight="1" thickBot="1" x14ac:dyDescent="0.3">
      <c r="B8" s="10"/>
      <c r="C8" s="62" t="s">
        <v>98</v>
      </c>
      <c r="D8" s="62" t="s">
        <v>102</v>
      </c>
      <c r="E8" s="62" t="s">
        <v>153</v>
      </c>
      <c r="F8" s="62" t="s">
        <v>154</v>
      </c>
      <c r="G8" s="62" t="s">
        <v>128</v>
      </c>
      <c r="H8" s="68"/>
      <c r="I8" s="11"/>
      <c r="J8" s="11"/>
      <c r="K8" s="4"/>
      <c r="L8" s="53" t="s">
        <v>10</v>
      </c>
      <c r="M8" s="122" t="s">
        <v>11</v>
      </c>
      <c r="N8" s="55" t="s">
        <v>12</v>
      </c>
      <c r="O8" s="127" t="s">
        <v>9</v>
      </c>
      <c r="P8" s="128"/>
      <c r="Q8" s="129"/>
      <c r="R8" s="14"/>
      <c r="S8" s="15" t="s">
        <v>8</v>
      </c>
    </row>
    <row r="9" spans="2:20" s="3" customFormat="1" ht="25" customHeight="1" x14ac:dyDescent="0.25">
      <c r="B9" s="12" t="str">
        <f t="array" ref="B9:B16">TRANSPOSE(C8:J8)</f>
        <v xml:space="preserve">Přikrylová </v>
      </c>
      <c r="C9" s="7" t="s">
        <v>7</v>
      </c>
      <c r="D9" s="34" t="s">
        <v>2</v>
      </c>
      <c r="E9" s="34" t="s">
        <v>5</v>
      </c>
      <c r="F9" s="34" t="s">
        <v>4</v>
      </c>
      <c r="G9" s="34" t="s">
        <v>5</v>
      </c>
      <c r="H9" s="34" t="s">
        <v>7</v>
      </c>
      <c r="I9" s="34" t="s">
        <v>7</v>
      </c>
      <c r="J9" s="35" t="s">
        <v>7</v>
      </c>
      <c r="K9" s="5"/>
      <c r="L9" s="16">
        <f t="shared" ref="L9:L16" si="0">8-COUNTIF(C9:J9,"0:0")</f>
        <v>4</v>
      </c>
      <c r="M9" s="16">
        <f t="array" ref="M9">SUM(IF(VALUE(MID($C9:$J9,1,1))&gt;VALUE(MID($C9:$J9,3,1)),1,0))</f>
        <v>1</v>
      </c>
      <c r="N9" s="17">
        <f t="shared" ref="N9:N16" si="1">L9-M9</f>
        <v>3</v>
      </c>
      <c r="O9" s="18">
        <f t="array" ref="O9">SUM(IF(LEN(C9:J9)&gt;3,"0:0",IF(VALUE(MID($C9:$J9,1,1))=VALUE(MID($C9:$J9,3,1)),0,VALUE(MID($C9:$J9,1,1)))))</f>
        <v>5</v>
      </c>
      <c r="P9" s="19" t="s">
        <v>0</v>
      </c>
      <c r="Q9" s="20">
        <f t="array" ref="Q9">SUM(IF(LEN(C9:J9)&gt;3,"0:0",IF(VALUE(MID($C9:$J9,1,1))=VALUE(MID($C9:$J9,3,1)),0,VALUE(MID($C9:$J9,3,1)))))</f>
        <v>9</v>
      </c>
      <c r="R9" s="19"/>
      <c r="S9" s="21">
        <f t="array" ref="S9">SUM(IF(VALUE(MID($C9:$J9,1,1))&gt;VALUE(MID($C9:$J9,3,1)),2,0))</f>
        <v>2</v>
      </c>
      <c r="T9" s="56">
        <f t="shared" ref="T9:T16" si="2">IF(B9="","",S9+(O9-Q9)/100+O9/1000+CODE(B9)/1000000+U9/10)</f>
        <v>1.9650799999999999</v>
      </c>
    </row>
    <row r="10" spans="2:20" s="3" customFormat="1" ht="25" customHeight="1" x14ac:dyDescent="0.25">
      <c r="B10" s="12" t="str">
        <v>Barzak</v>
      </c>
      <c r="C10" s="36" t="str">
        <f t="array" ref="C10:C16">TRANSPOSE(MID(D9:J9,3,1)&amp;":"&amp;MID(D9:J9,1,1))</f>
        <v>0:3</v>
      </c>
      <c r="D10" s="60" t="s">
        <v>7</v>
      </c>
      <c r="E10" s="37" t="s">
        <v>4</v>
      </c>
      <c r="F10" s="37" t="s">
        <v>4</v>
      </c>
      <c r="G10" s="37" t="s">
        <v>4</v>
      </c>
      <c r="H10" s="37" t="s">
        <v>7</v>
      </c>
      <c r="I10" s="37" t="s">
        <v>7</v>
      </c>
      <c r="J10" s="38" t="s">
        <v>7</v>
      </c>
      <c r="K10" s="5"/>
      <c r="L10" s="22">
        <f t="shared" si="0"/>
        <v>4</v>
      </c>
      <c r="M10" s="22">
        <f t="array" ref="M10">SUM(IF(VALUE(MID($C10:$J10,1,1))&gt;VALUE(MID($C10:$J10,3,1)),1,0))</f>
        <v>0</v>
      </c>
      <c r="N10" s="23">
        <f t="shared" si="1"/>
        <v>4</v>
      </c>
      <c r="O10" s="24">
        <f t="array" ref="O10">SUM(IF(LEN(C10:J10)&gt;3,"0:0",IF(VALUE(MID($C10:$J10,1,1))=VALUE(MID($C10:$J10,3,1)),0,VALUE(MID($C10:$J10,1,1)))))</f>
        <v>0</v>
      </c>
      <c r="P10" s="25" t="s">
        <v>0</v>
      </c>
      <c r="Q10" s="26">
        <f t="array" ref="Q10">SUM(IF(LEN(C10:J10)&gt;3,"0:0",IF(VALUE(MID($C10:$J10,1,1))=VALUE(MID($C10:$J10,3,1)),0,VALUE(MID($C10:$J10,3,1)))))</f>
        <v>12</v>
      </c>
      <c r="R10" s="25"/>
      <c r="S10" s="27">
        <f t="array" ref="S10">SUM(IF(VALUE(MID($C10:$J10,1,1))&gt;VALUE(MID($C10:$J10,3,1)),2,0))</f>
        <v>0</v>
      </c>
      <c r="T10" s="56">
        <f t="shared" si="2"/>
        <v>-0.119934</v>
      </c>
    </row>
    <row r="11" spans="2:20" s="3" customFormat="1" ht="25" customHeight="1" x14ac:dyDescent="0.25">
      <c r="B11" s="12" t="str">
        <v>Prášek Hynek</v>
      </c>
      <c r="C11" s="36" t="str">
        <v>3:1</v>
      </c>
      <c r="D11" s="37" t="str">
        <f t="array" ref="D11:D16">TRANSPOSE(MID(E10:J10,3,1)&amp;":"&amp;MID(E10:J10,1,1))</f>
        <v>3:0</v>
      </c>
      <c r="E11" s="60" t="s">
        <v>7</v>
      </c>
      <c r="F11" s="37" t="s">
        <v>3</v>
      </c>
      <c r="G11" s="37" t="s">
        <v>3</v>
      </c>
      <c r="H11" s="37" t="s">
        <v>7</v>
      </c>
      <c r="I11" s="37" t="s">
        <v>7</v>
      </c>
      <c r="J11" s="38" t="s">
        <v>7</v>
      </c>
      <c r="K11" s="5"/>
      <c r="L11" s="22">
        <f t="shared" si="0"/>
        <v>4</v>
      </c>
      <c r="M11" s="22">
        <f t="array" ref="M11">SUM(IF(VALUE(MID($C11:$J11,1,1))&gt;VALUE(MID($C11:$J11,3,1)),1,0))</f>
        <v>4</v>
      </c>
      <c r="N11" s="23">
        <f t="shared" si="1"/>
        <v>0</v>
      </c>
      <c r="O11" s="24">
        <f t="array" ref="O11">SUM(IF(LEN(C11:J11)&gt;3,"0:0",IF(VALUE(MID($C11:$J11,1,1))=VALUE(MID($C11:$J11,3,1)),0,VALUE(MID($C11:$J11,1,1)))))</f>
        <v>12</v>
      </c>
      <c r="P11" s="25" t="s">
        <v>0</v>
      </c>
      <c r="Q11" s="26">
        <f t="array" ref="Q11">SUM(IF(LEN(C11:J11)&gt;3,"0:0",IF(VALUE(MID($C11:$J11,1,1))=VALUE(MID($C11:$J11,3,1)),0,VALUE(MID($C11:$J11,3,1)))))</f>
        <v>3</v>
      </c>
      <c r="R11" s="25"/>
      <c r="S11" s="27">
        <f t="array" ref="S11">SUM(IF(VALUE(MID($C11:$J11,1,1))&gt;VALUE(MID($C11:$J11,3,1)),2,0))</f>
        <v>8</v>
      </c>
      <c r="T11" s="56">
        <f t="shared" si="2"/>
        <v>8.1020800000000008</v>
      </c>
    </row>
    <row r="12" spans="2:20" s="3" customFormat="1" ht="25" customHeight="1" x14ac:dyDescent="0.25">
      <c r="B12" s="12" t="str">
        <v>Chylík Štěpán</v>
      </c>
      <c r="C12" s="36" t="str">
        <v>3:0</v>
      </c>
      <c r="D12" s="37" t="str">
        <v>3:0</v>
      </c>
      <c r="E12" s="37" t="str">
        <f t="array" ref="E12:E16">TRANSPOSE(MID(F11:J11,3,1)&amp;":"&amp;MID(F11:J11,1,1))</f>
        <v>1:3</v>
      </c>
      <c r="F12" s="60" t="s">
        <v>7</v>
      </c>
      <c r="G12" s="37" t="s">
        <v>2</v>
      </c>
      <c r="H12" s="37" t="s">
        <v>7</v>
      </c>
      <c r="I12" s="37" t="s">
        <v>7</v>
      </c>
      <c r="J12" s="38" t="s">
        <v>7</v>
      </c>
      <c r="K12" s="5"/>
      <c r="L12" s="22">
        <f t="shared" si="0"/>
        <v>4</v>
      </c>
      <c r="M12" s="22">
        <f t="array" ref="M12">SUM(IF(VALUE(MID($C12:$J12,1,1))&gt;VALUE(MID($C12:$J12,3,1)),1,0))</f>
        <v>3</v>
      </c>
      <c r="N12" s="23">
        <f t="shared" si="1"/>
        <v>1</v>
      </c>
      <c r="O12" s="24">
        <f t="array" ref="O12">SUM(IF(LEN(C12:J12)&gt;3,"0:0",IF(VALUE(MID($C12:$J12,1,1))=VALUE(MID($C12:$J12,3,1)),0,VALUE(MID($C12:$J12,1,1)))))</f>
        <v>10</v>
      </c>
      <c r="P12" s="25" t="s">
        <v>0</v>
      </c>
      <c r="Q12" s="26">
        <f t="array" ref="Q12">SUM(IF(LEN(C12:J12)&gt;3,"0:0",IF(VALUE(MID($C12:$J12,1,1))=VALUE(MID($C12:$J12,3,1)),0,VALUE(MID($C12:$J12,3,1)))))</f>
        <v>3</v>
      </c>
      <c r="R12" s="25"/>
      <c r="S12" s="27">
        <f t="array" ref="S12">SUM(IF(VALUE(MID($C12:$J12,1,1))&gt;VALUE(MID($C12:$J12,3,1)),2,0))</f>
        <v>6</v>
      </c>
      <c r="T12" s="56">
        <f t="shared" si="2"/>
        <v>6.0800669999999997</v>
      </c>
    </row>
    <row r="13" spans="2:20" s="3" customFormat="1" ht="25" customHeight="1" x14ac:dyDescent="0.25">
      <c r="B13" s="12" t="str">
        <v>Hrůza</v>
      </c>
      <c r="C13" s="36" t="str">
        <v>3:1</v>
      </c>
      <c r="D13" s="37" t="str">
        <v>3:0</v>
      </c>
      <c r="E13" s="37" t="str">
        <v>1:3</v>
      </c>
      <c r="F13" s="37" t="str">
        <f t="array" ref="F13:F16">TRANSPOSE(MID(G12:J12,3,1)&amp;":"&amp;MID(G12:J12,1,1))</f>
        <v>0:3</v>
      </c>
      <c r="G13" s="60" t="s">
        <v>7</v>
      </c>
      <c r="H13" s="37" t="s">
        <v>7</v>
      </c>
      <c r="I13" s="37" t="s">
        <v>7</v>
      </c>
      <c r="J13" s="38" t="s">
        <v>7</v>
      </c>
      <c r="K13" s="5"/>
      <c r="L13" s="22">
        <f t="shared" si="0"/>
        <v>4</v>
      </c>
      <c r="M13" s="22">
        <f t="array" ref="M13">SUM(IF(VALUE(MID($C13:$J13,1,1))&gt;VALUE(MID($C13:$J13,3,1)),1,0))</f>
        <v>2</v>
      </c>
      <c r="N13" s="23">
        <f t="shared" si="1"/>
        <v>2</v>
      </c>
      <c r="O13" s="24">
        <f t="array" ref="O13">SUM(IF(LEN(C13:J13)&gt;3,"0:0",IF(VALUE(MID($C13:$J13,1,1))=VALUE(MID($C13:$J13,3,1)),0,VALUE(MID($C13:$J13,1,1)))))</f>
        <v>7</v>
      </c>
      <c r="P13" s="25" t="s">
        <v>0</v>
      </c>
      <c r="Q13" s="26">
        <f t="array" ref="Q13">SUM(IF(LEN(C13:J13)&gt;3,"0:0",IF(VALUE(MID($C13:$J13,1,1))=VALUE(MID($C13:$J13,3,1)),0,VALUE(MID($C13:$J13,3,1)))))</f>
        <v>7</v>
      </c>
      <c r="R13" s="25"/>
      <c r="S13" s="27">
        <f t="array" ref="S13">SUM(IF(VALUE(MID($C13:$J13,1,1))&gt;VALUE(MID($C13:$J13,3,1)),2,0))</f>
        <v>4</v>
      </c>
      <c r="T13" s="56">
        <f t="shared" si="2"/>
        <v>4.007072</v>
      </c>
    </row>
    <row r="14" spans="2:20" s="3" customFormat="1" ht="25" customHeight="1" x14ac:dyDescent="0.25">
      <c r="B14" s="12">
        <v>0</v>
      </c>
      <c r="C14" s="36" t="str">
        <v>0:0</v>
      </c>
      <c r="D14" s="37" t="str">
        <v>0:0</v>
      </c>
      <c r="E14" s="37" t="str">
        <v>0:0</v>
      </c>
      <c r="F14" s="37" t="str">
        <v>0:0</v>
      </c>
      <c r="G14" s="37" t="str">
        <f t="array" ref="G14:G16">TRANSPOSE(MID(H13:J13,3,1)&amp;":"&amp;MID(H13:J13,1,1))</f>
        <v>0:0</v>
      </c>
      <c r="H14" s="60" t="s">
        <v>7</v>
      </c>
      <c r="I14" s="37" t="s">
        <v>7</v>
      </c>
      <c r="J14" s="38" t="s">
        <v>7</v>
      </c>
      <c r="K14" s="5"/>
      <c r="L14" s="22">
        <f t="shared" si="0"/>
        <v>0</v>
      </c>
      <c r="M14" s="22">
        <f t="array" ref="M14">SUM(IF(VALUE(MID($C14:$J14,1,1))&gt;VALUE(MID($C14:$J14,3,1)),1,0))</f>
        <v>0</v>
      </c>
      <c r="N14" s="23">
        <f t="shared" si="1"/>
        <v>0</v>
      </c>
      <c r="O14" s="24">
        <f t="array" ref="O14">SUM(IF(LEN(C14:J14)&gt;3,"0:0",IF(VALUE(MID($C14:$J14,1,1))=VALUE(MID($C14:$J14,3,1)),0,VALUE(MID($C14:$J14,1,1)))))</f>
        <v>0</v>
      </c>
      <c r="P14" s="25" t="s">
        <v>0</v>
      </c>
      <c r="Q14" s="26">
        <f t="array" ref="Q14">SUM(IF(LEN(C14:J14)&gt;3,"0:0",IF(VALUE(MID($C14:$J14,1,1))=VALUE(MID($C14:$J14,3,1)),0,VALUE(MID($C14:$J14,3,1)))))</f>
        <v>0</v>
      </c>
      <c r="R14" s="25"/>
      <c r="S14" s="27">
        <f t="array" ref="S14">SUM(IF(VALUE(MID($C14:$J14,1,1))&gt;VALUE(MID($C14:$J14,3,1)),2,0))</f>
        <v>0</v>
      </c>
      <c r="T14" s="56">
        <f t="shared" si="2"/>
        <v>4.8000000000000001E-5</v>
      </c>
    </row>
    <row r="15" spans="2:20" s="3" customFormat="1" ht="25" customHeight="1" x14ac:dyDescent="0.25">
      <c r="B15" s="12">
        <v>0</v>
      </c>
      <c r="C15" s="36" t="str">
        <v>0:0</v>
      </c>
      <c r="D15" s="37" t="str">
        <v>0:0</v>
      </c>
      <c r="E15" s="37" t="str">
        <v>0:0</v>
      </c>
      <c r="F15" s="37" t="str">
        <v>0:0</v>
      </c>
      <c r="G15" s="37" t="str">
        <v>0:0</v>
      </c>
      <c r="H15" s="37" t="str">
        <f t="array" ref="H15:H16">TRANSPOSE(MID(I14:J14,3,1)&amp;":"&amp;MID(I14:J14,1,1))</f>
        <v>0:0</v>
      </c>
      <c r="I15" s="60" t="s">
        <v>7</v>
      </c>
      <c r="J15" s="38" t="s">
        <v>7</v>
      </c>
      <c r="K15" s="5"/>
      <c r="L15" s="22">
        <f t="shared" si="0"/>
        <v>0</v>
      </c>
      <c r="M15" s="22">
        <f t="array" ref="M15">SUM(IF(VALUE(MID($C15:$J15,1,1))&gt;VALUE(MID($C15:$J15,3,1)),1,0))</f>
        <v>0</v>
      </c>
      <c r="N15" s="23">
        <f t="shared" si="1"/>
        <v>0</v>
      </c>
      <c r="O15" s="24">
        <f t="array" ref="O15">SUM(IF(LEN(C15:J15)&gt;3,"0:0",IF(VALUE(MID($C15:$J15,1,1))=VALUE(MID($C15:$J15,3,1)),0,VALUE(MID($C15:$J15,1,1)))))</f>
        <v>0</v>
      </c>
      <c r="P15" s="25" t="s">
        <v>0</v>
      </c>
      <c r="Q15" s="26">
        <f t="array" ref="Q15">SUM(IF(LEN(C15:J15)&gt;3,"0:0",IF(VALUE(MID($C15:$J15,1,1))=VALUE(MID($C15:$J15,3,1)),0,VALUE(MID($C15:$J15,3,1)))))</f>
        <v>0</v>
      </c>
      <c r="R15" s="25"/>
      <c r="S15" s="27">
        <f t="array" ref="S15">SUM(IF(VALUE(MID($C15:$J15,1,1))&gt;VALUE(MID($C15:$J15,3,1)),2,0))</f>
        <v>0</v>
      </c>
      <c r="T15" s="56">
        <f t="shared" si="2"/>
        <v>4.8000000000000001E-5</v>
      </c>
    </row>
    <row r="16" spans="2:20" s="3" customFormat="1" ht="25" customHeight="1" thickBot="1" x14ac:dyDescent="0.3">
      <c r="B16" s="13">
        <v>0</v>
      </c>
      <c r="C16" s="39" t="str">
        <v>0:0</v>
      </c>
      <c r="D16" s="40" t="str">
        <v>0:0</v>
      </c>
      <c r="E16" s="40" t="str">
        <v>0:0</v>
      </c>
      <c r="F16" s="40" t="str">
        <v>0:0</v>
      </c>
      <c r="G16" s="40" t="str">
        <v>0:0</v>
      </c>
      <c r="H16" s="40" t="str">
        <v>0:0</v>
      </c>
      <c r="I16" s="40" t="str">
        <f t="array" ref="I16">TRANSPOSE(MID(J15,3,1)&amp;":"&amp;MID(J15,1,1))</f>
        <v>0:0</v>
      </c>
      <c r="J16" s="8" t="s">
        <v>7</v>
      </c>
      <c r="K16" s="9"/>
      <c r="L16" s="28">
        <f t="shared" si="0"/>
        <v>0</v>
      </c>
      <c r="M16" s="28">
        <f t="array" ref="M16">SUM(IF(VALUE(MID($C16:$J16,1,1))&gt;VALUE(MID($C16:$J16,3,1)),1,0))</f>
        <v>0</v>
      </c>
      <c r="N16" s="29">
        <f t="shared" si="1"/>
        <v>0</v>
      </c>
      <c r="O16" s="30">
        <f t="array" ref="O16">SUM(IF(LEN(C16:J16)&gt;3,"0:0",IF(VALUE(MID($C16:$J16,1,1))=VALUE(MID($C16:$J16,3,1)),0,VALUE(MID($C16:$J16,1,1)))))</f>
        <v>0</v>
      </c>
      <c r="P16" s="31" t="s">
        <v>0</v>
      </c>
      <c r="Q16" s="32">
        <f t="array" ref="Q16">SUM(IF(LEN(C16:J16)&gt;3,"0:0",IF(VALUE(MID($C16:$J16,1,1))=VALUE(MID($C16:$J16,3,1)),0,VALUE(MID($C16:$J16,3,1)))))</f>
        <v>0</v>
      </c>
      <c r="R16" s="31"/>
      <c r="S16" s="33">
        <f t="array" ref="S16">SUM(IF(VALUE(MID($C16:$J16,1,1))&gt;VALUE(MID($C16:$J16,3,1)),2,0))</f>
        <v>0</v>
      </c>
      <c r="T16" s="56">
        <f t="shared" si="2"/>
        <v>4.8000000000000001E-5</v>
      </c>
    </row>
    <row r="20" spans="2:5" ht="13" thickBot="1" x14ac:dyDescent="0.3"/>
    <row r="21" spans="2:5" ht="18.5" thickBot="1" x14ac:dyDescent="0.45">
      <c r="B21" s="44" t="s">
        <v>13</v>
      </c>
      <c r="C21" s="45" t="s">
        <v>14</v>
      </c>
      <c r="D21" s="45" t="s">
        <v>15</v>
      </c>
      <c r="E21" s="46" t="s">
        <v>16</v>
      </c>
    </row>
    <row r="22" spans="2:5" ht="20.149999999999999" customHeight="1" x14ac:dyDescent="0.4">
      <c r="B22" s="43">
        <v>1</v>
      </c>
      <c r="C22" s="47" t="str">
        <f t="array" ref="C22:C29">IF(B9:B16="","",IF(T9:T16=0,"",INDEX(B9:B16,MATCH(LARGE(T9:T16,B22:B29),T9:T16,0))))</f>
        <v>Prášek Hynek</v>
      </c>
      <c r="D22" s="47">
        <f t="shared" ref="D22:D29" si="3">VLOOKUP($C22,$B$9:$S$16,18,FALSE)</f>
        <v>8</v>
      </c>
      <c r="E22" s="48" t="str">
        <f t="shared" ref="E22:E29" si="4">VLOOKUP($C22,$B$9:$S$16,14,FALSE)&amp;":"&amp;VLOOKUP($C22,$B$9:$S$16,16,FALSE)</f>
        <v>12:3</v>
      </c>
    </row>
    <row r="23" spans="2:5" ht="20.149999999999999" customHeight="1" x14ac:dyDescent="0.4">
      <c r="B23" s="41">
        <v>2</v>
      </c>
      <c r="C23" s="49" t="str">
        <v>Chylík Štěpán</v>
      </c>
      <c r="D23" s="49">
        <f t="shared" si="3"/>
        <v>6</v>
      </c>
      <c r="E23" s="50" t="str">
        <f t="shared" si="4"/>
        <v>10:3</v>
      </c>
    </row>
    <row r="24" spans="2:5" ht="20.149999999999999" customHeight="1" x14ac:dyDescent="0.4">
      <c r="B24" s="41">
        <v>3</v>
      </c>
      <c r="C24" s="49" t="str">
        <v>Hrůza</v>
      </c>
      <c r="D24" s="49">
        <f t="shared" si="3"/>
        <v>4</v>
      </c>
      <c r="E24" s="50" t="str">
        <f t="shared" si="4"/>
        <v>7:7</v>
      </c>
    </row>
    <row r="25" spans="2:5" ht="20.149999999999999" customHeight="1" x14ac:dyDescent="0.4">
      <c r="B25" s="41">
        <v>4</v>
      </c>
      <c r="C25" s="49" t="str">
        <v xml:space="preserve">Přikrylová </v>
      </c>
      <c r="D25" s="49">
        <f t="shared" si="3"/>
        <v>2</v>
      </c>
      <c r="E25" s="50" t="str">
        <f t="shared" si="4"/>
        <v>5:9</v>
      </c>
    </row>
    <row r="26" spans="2:5" ht="20.149999999999999" customHeight="1" x14ac:dyDescent="0.4">
      <c r="B26" s="41">
        <v>5</v>
      </c>
      <c r="C26" s="49">
        <v>0</v>
      </c>
      <c r="D26" s="49">
        <f t="shared" si="3"/>
        <v>0</v>
      </c>
      <c r="E26" s="50" t="str">
        <f t="shared" si="4"/>
        <v>0:0</v>
      </c>
    </row>
    <row r="27" spans="2:5" ht="20.149999999999999" customHeight="1" x14ac:dyDescent="0.4">
      <c r="B27" s="41">
        <v>6</v>
      </c>
      <c r="C27" s="49">
        <v>0</v>
      </c>
      <c r="D27" s="49">
        <f t="shared" si="3"/>
        <v>0</v>
      </c>
      <c r="E27" s="50" t="str">
        <f t="shared" si="4"/>
        <v>0:0</v>
      </c>
    </row>
    <row r="28" spans="2:5" ht="20.149999999999999" customHeight="1" x14ac:dyDescent="0.4">
      <c r="B28" s="41">
        <v>7</v>
      </c>
      <c r="C28" s="49">
        <v>0</v>
      </c>
      <c r="D28" s="49">
        <f t="shared" si="3"/>
        <v>0</v>
      </c>
      <c r="E28" s="50" t="str">
        <f t="shared" si="4"/>
        <v>0:0</v>
      </c>
    </row>
    <row r="29" spans="2:5" ht="20.149999999999999" customHeight="1" thickBot="1" x14ac:dyDescent="0.45">
      <c r="B29" s="42">
        <v>8</v>
      </c>
      <c r="C29" s="51" t="str">
        <v>Barzak</v>
      </c>
      <c r="D29" s="51">
        <f t="shared" si="3"/>
        <v>0</v>
      </c>
      <c r="E29" s="52" t="str">
        <f t="shared" si="4"/>
        <v>0:12</v>
      </c>
    </row>
  </sheetData>
  <mergeCells count="1">
    <mergeCell ref="O8:Q8"/>
  </mergeCells>
  <conditionalFormatting sqref="E11 D10 J16 C9 F12 G13 H14 I15">
    <cfRule type="cellIs" dxfId="5" priority="1" stopIfTrue="1" operator="equal">
      <formula>"""0:0"""</formula>
    </cfRule>
  </conditionalFormatting>
  <conditionalFormatting sqref="D9:J9 J12:J15 E10:G10 H10:H13 F11:G11 H15:H16 I16 C10:C16 D11:D16 E12:E16 F13:F16 G14:G16 G12 I12:I14 I10:J11">
    <cfRule type="cellIs" dxfId="4" priority="2" stopIfTrue="1" operator="equal">
      <formula>"0:0"</formula>
    </cfRule>
  </conditionalFormatting>
  <dataValidations count="1">
    <dataValidation type="list" allowBlank="1" showInputMessage="1" showErrorMessage="1" sqref="D9:D10 H9:H14 E9:E11 G9:G13 C9 F9:F12 I9:I15 J9:J16" xr:uid="{CBF0A4D2-EBEE-486E-8A3C-20826F47F8D6}">
      <formula1>skore</formula1>
    </dataValidation>
  </dataValidations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82E2-8851-4010-B9D4-16E805E5BB7F}">
  <sheetPr>
    <tabColor indexed="42"/>
    <pageSetUpPr fitToPage="1"/>
  </sheetPr>
  <dimension ref="B1:T29"/>
  <sheetViews>
    <sheetView topLeftCell="A15" workbookViewId="0">
      <selection activeCell="J22" sqref="J22"/>
    </sheetView>
  </sheetViews>
  <sheetFormatPr defaultRowHeight="12.5" x14ac:dyDescent="0.25"/>
  <cols>
    <col min="1" max="1" width="3.81640625" customWidth="1"/>
    <col min="2" max="2" width="13.08984375" customWidth="1"/>
    <col min="3" max="3" width="14.08984375" customWidth="1"/>
    <col min="4" max="4" width="14" customWidth="1"/>
    <col min="5" max="5" width="13.81640625" customWidth="1"/>
    <col min="6" max="6" width="14.90625" customWidth="1"/>
    <col min="7" max="10" width="10.7265625" customWidth="1"/>
    <col min="11" max="11" width="2" customWidth="1"/>
    <col min="12" max="12" width="9.453125" customWidth="1"/>
    <col min="13" max="13" width="7.453125" bestFit="1" customWidth="1"/>
    <col min="14" max="14" width="8.81640625" bestFit="1" customWidth="1"/>
    <col min="15" max="15" width="7.54296875" customWidth="1"/>
    <col min="16" max="16" width="1.54296875" customWidth="1"/>
    <col min="17" max="17" width="7" customWidth="1"/>
    <col min="18" max="18" width="1" customWidth="1"/>
    <col min="19" max="19" width="7.54296875" customWidth="1"/>
    <col min="20" max="20" width="11.54296875" customWidth="1"/>
    <col min="21" max="21" width="11.26953125" bestFit="1" customWidth="1"/>
  </cols>
  <sheetData>
    <row r="1" spans="2:20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7" spans="2:20" ht="13" thickBot="1" x14ac:dyDescent="0.3"/>
    <row r="8" spans="2:20" s="3" customFormat="1" ht="25" customHeight="1" thickBot="1" x14ac:dyDescent="0.3">
      <c r="B8" s="10"/>
      <c r="C8" s="11" t="s">
        <v>162</v>
      </c>
      <c r="D8" s="11" t="s">
        <v>163</v>
      </c>
      <c r="E8" s="11" t="s">
        <v>164</v>
      </c>
      <c r="F8" s="11" t="s">
        <v>102</v>
      </c>
      <c r="G8" s="11"/>
      <c r="H8" s="11"/>
      <c r="I8" s="11"/>
      <c r="J8" s="11"/>
      <c r="K8" s="4"/>
      <c r="L8" s="53" t="s">
        <v>10</v>
      </c>
      <c r="M8" s="122" t="s">
        <v>11</v>
      </c>
      <c r="N8" s="55" t="s">
        <v>12</v>
      </c>
      <c r="O8" s="127" t="s">
        <v>9</v>
      </c>
      <c r="P8" s="128"/>
      <c r="Q8" s="129"/>
      <c r="R8" s="14"/>
      <c r="S8" s="15" t="s">
        <v>8</v>
      </c>
    </row>
    <row r="9" spans="2:20" s="3" customFormat="1" ht="25" customHeight="1" thickBot="1" x14ac:dyDescent="0.3">
      <c r="B9" s="12" t="str">
        <f t="array" ref="B9:B16">TRANSPOSE(C8:J8)</f>
        <v>Kohoutová</v>
      </c>
      <c r="C9" s="7" t="s">
        <v>7</v>
      </c>
      <c r="D9" s="34" t="s">
        <v>2</v>
      </c>
      <c r="E9" s="34" t="s">
        <v>1</v>
      </c>
      <c r="F9" s="34" t="s">
        <v>2</v>
      </c>
      <c r="G9" s="34" t="s">
        <v>7</v>
      </c>
      <c r="H9" s="34" t="s">
        <v>7</v>
      </c>
      <c r="I9" s="34" t="s">
        <v>7</v>
      </c>
      <c r="J9" s="35" t="s">
        <v>7</v>
      </c>
      <c r="K9" s="5"/>
      <c r="L9" s="16">
        <f t="shared" ref="L9:L16" si="0">8-COUNTIF(C9:J9,"0:0")</f>
        <v>3</v>
      </c>
      <c r="M9" s="16">
        <f t="array" ref="M9">SUM(IF(VALUE(MID($C9:$J9,1,1))&gt;VALUE(MID($C9:$J9,3,1)),1,0))</f>
        <v>3</v>
      </c>
      <c r="N9" s="17">
        <f t="shared" ref="N9:N16" si="1">L9-M9</f>
        <v>0</v>
      </c>
      <c r="O9" s="18">
        <f t="array" ref="O9">SUM(IF(LEN(C9:J9)&gt;3,"0:0",IF(VALUE(MID($C9:$J9,1,1))=VALUE(MID($C9:$J9,3,1)),0,VALUE(MID($C9:$J9,1,1)))))</f>
        <v>9</v>
      </c>
      <c r="P9" s="19" t="s">
        <v>0</v>
      </c>
      <c r="Q9" s="20">
        <f t="array" ref="Q9">SUM(IF(LEN(C9:J9)&gt;3,"0:0",IF(VALUE(MID($C9:$J9,1,1))=VALUE(MID($C9:$J9,3,1)),0,VALUE(MID($C9:$J9,3,1)))))</f>
        <v>2</v>
      </c>
      <c r="R9" s="19"/>
      <c r="S9" s="21">
        <f t="array" ref="S9">SUM(IF(VALUE(MID($C9:$J9,1,1))&gt;VALUE(MID($C9:$J9,3,1)),2,0))</f>
        <v>6</v>
      </c>
      <c r="T9" s="56">
        <f t="shared" ref="T9:T16" si="2">IF(B9="","",S9+(O9-Q9)/100+O9/1000+CODE(B9)/1000000+U9/10)</f>
        <v>6.0790750000000005</v>
      </c>
    </row>
    <row r="10" spans="2:20" s="3" customFormat="1" ht="25" customHeight="1" thickBot="1" x14ac:dyDescent="0.3">
      <c r="B10" s="12" t="str">
        <v>Kabátová</v>
      </c>
      <c r="C10" s="36" t="str">
        <f t="array" ref="C10:C16">TRANSPOSE(MID(D9:J9,3,1)&amp;":"&amp;MID(D9:J9,1,1))</f>
        <v>0:3</v>
      </c>
      <c r="D10" s="60" t="s">
        <v>7</v>
      </c>
      <c r="E10" s="34" t="s">
        <v>4</v>
      </c>
      <c r="F10" s="34" t="s">
        <v>4</v>
      </c>
      <c r="G10" s="34" t="s">
        <v>7</v>
      </c>
      <c r="H10" s="34" t="s">
        <v>7</v>
      </c>
      <c r="I10" s="37" t="s">
        <v>7</v>
      </c>
      <c r="J10" s="38" t="s">
        <v>7</v>
      </c>
      <c r="K10" s="5"/>
      <c r="L10" s="22">
        <f t="shared" si="0"/>
        <v>3</v>
      </c>
      <c r="M10" s="22">
        <f t="array" ref="M10">SUM(IF(VALUE(MID($C10:$J10,1,1))&gt;VALUE(MID($C10:$J10,3,1)),1,0))</f>
        <v>0</v>
      </c>
      <c r="N10" s="23">
        <f t="shared" si="1"/>
        <v>3</v>
      </c>
      <c r="O10" s="24">
        <f t="array" ref="O10">SUM(IF(LEN(C10:J10)&gt;3,"0:0",IF(VALUE(MID($C10:$J10,1,1))=VALUE(MID($C10:$J10,3,1)),0,VALUE(MID($C10:$J10,1,1)))))</f>
        <v>0</v>
      </c>
      <c r="P10" s="25" t="s">
        <v>0</v>
      </c>
      <c r="Q10" s="26">
        <f t="array" ref="Q10">SUM(IF(LEN(C10:J10)&gt;3,"0:0",IF(VALUE(MID($C10:$J10,1,1))=VALUE(MID($C10:$J10,3,1)),0,VALUE(MID($C10:$J10,3,1)))))</f>
        <v>9</v>
      </c>
      <c r="R10" s="25"/>
      <c r="S10" s="27">
        <f t="array" ref="S10">SUM(IF(VALUE(MID($C10:$J10,1,1))&gt;VALUE(MID($C10:$J10,3,1)),2,0))</f>
        <v>0</v>
      </c>
      <c r="T10" s="56">
        <f t="shared" si="2"/>
        <v>-8.9924999999999991E-2</v>
      </c>
    </row>
    <row r="11" spans="2:20" s="3" customFormat="1" ht="25" customHeight="1" thickBot="1" x14ac:dyDescent="0.3">
      <c r="B11" s="12" t="str">
        <v>Přikrylová</v>
      </c>
      <c r="C11" s="36" t="str">
        <v>2:3</v>
      </c>
      <c r="D11" s="37" t="str">
        <f t="array" ref="D11:D16">TRANSPOSE(MID(E10:J10,3,1)&amp;":"&amp;MID(E10:J10,1,1))</f>
        <v>3:0</v>
      </c>
      <c r="E11" s="60" t="s">
        <v>7</v>
      </c>
      <c r="F11" s="34" t="s">
        <v>2</v>
      </c>
      <c r="G11" s="34" t="s">
        <v>7</v>
      </c>
      <c r="H11" s="34" t="s">
        <v>7</v>
      </c>
      <c r="I11" s="37" t="s">
        <v>7</v>
      </c>
      <c r="J11" s="38" t="s">
        <v>7</v>
      </c>
      <c r="K11" s="5"/>
      <c r="L11" s="22">
        <f t="shared" si="0"/>
        <v>3</v>
      </c>
      <c r="M11" s="22">
        <f t="array" ref="M11">SUM(IF(VALUE(MID($C11:$J11,1,1))&gt;VALUE(MID($C11:$J11,3,1)),1,0))</f>
        <v>2</v>
      </c>
      <c r="N11" s="23">
        <f t="shared" si="1"/>
        <v>1</v>
      </c>
      <c r="O11" s="24">
        <f t="array" ref="O11">SUM(IF(LEN(C11:J11)&gt;3,"0:0",IF(VALUE(MID($C11:$J11,1,1))=VALUE(MID($C11:$J11,3,1)),0,VALUE(MID($C11:$J11,1,1)))))</f>
        <v>8</v>
      </c>
      <c r="P11" s="25" t="s">
        <v>0</v>
      </c>
      <c r="Q11" s="26">
        <f t="array" ref="Q11">SUM(IF(LEN(C11:J11)&gt;3,"0:0",IF(VALUE(MID($C11:$J11,1,1))=VALUE(MID($C11:$J11,3,1)),0,VALUE(MID($C11:$J11,3,1)))))</f>
        <v>3</v>
      </c>
      <c r="R11" s="25"/>
      <c r="S11" s="27">
        <f t="array" ref="S11">SUM(IF(VALUE(MID($C11:$J11,1,1))&gt;VALUE(MID($C11:$J11,3,1)),2,0))</f>
        <v>4</v>
      </c>
      <c r="T11" s="56">
        <f t="shared" si="2"/>
        <v>4.0580799999999995</v>
      </c>
    </row>
    <row r="12" spans="2:20" s="3" customFormat="1" ht="25" customHeight="1" thickBot="1" x14ac:dyDescent="0.3">
      <c r="B12" s="12" t="str">
        <v>Barzak</v>
      </c>
      <c r="C12" s="36" t="str">
        <v>0:3</v>
      </c>
      <c r="D12" s="37" t="str">
        <v>3:0</v>
      </c>
      <c r="E12" s="37" t="str">
        <f t="array" ref="E12:E16">TRANSPOSE(MID(F11:J11,3,1)&amp;":"&amp;MID(F11:J11,1,1))</f>
        <v>0:3</v>
      </c>
      <c r="F12" s="60" t="s">
        <v>7</v>
      </c>
      <c r="G12" s="34" t="s">
        <v>7</v>
      </c>
      <c r="H12" s="34" t="s">
        <v>7</v>
      </c>
      <c r="I12" s="37" t="s">
        <v>7</v>
      </c>
      <c r="J12" s="38" t="s">
        <v>7</v>
      </c>
      <c r="K12" s="5"/>
      <c r="L12" s="22">
        <f t="shared" si="0"/>
        <v>3</v>
      </c>
      <c r="M12" s="22">
        <f t="array" ref="M12">SUM(IF(VALUE(MID($C12:$J12,1,1))&gt;VALUE(MID($C12:$J12,3,1)),1,0))</f>
        <v>1</v>
      </c>
      <c r="N12" s="23">
        <f t="shared" si="1"/>
        <v>2</v>
      </c>
      <c r="O12" s="24">
        <f t="array" ref="O12">SUM(IF(LEN(C12:J12)&gt;3,"0:0",IF(VALUE(MID($C12:$J12,1,1))=VALUE(MID($C12:$J12,3,1)),0,VALUE(MID($C12:$J12,1,1)))))</f>
        <v>3</v>
      </c>
      <c r="P12" s="25" t="s">
        <v>0</v>
      </c>
      <c r="Q12" s="26">
        <f t="array" ref="Q12">SUM(IF(LEN(C12:J12)&gt;3,"0:0",IF(VALUE(MID($C12:$J12,1,1))=VALUE(MID($C12:$J12,3,1)),0,VALUE(MID($C12:$J12,3,1)))))</f>
        <v>6</v>
      </c>
      <c r="R12" s="25"/>
      <c r="S12" s="27">
        <f t="array" ref="S12">SUM(IF(VALUE(MID($C12:$J12,1,1))&gt;VALUE(MID($C12:$J12,3,1)),2,0))</f>
        <v>2</v>
      </c>
      <c r="T12" s="56">
        <f t="shared" si="2"/>
        <v>1.9730659999999998</v>
      </c>
    </row>
    <row r="13" spans="2:20" s="3" customFormat="1" ht="25" customHeight="1" x14ac:dyDescent="0.25">
      <c r="B13" s="12">
        <v>0</v>
      </c>
      <c r="C13" s="36" t="str">
        <v>0:0</v>
      </c>
      <c r="D13" s="37" t="str">
        <v>0:0</v>
      </c>
      <c r="E13" s="37" t="str">
        <v>0:0</v>
      </c>
      <c r="F13" s="37" t="str">
        <f t="array" ref="F13:F16">TRANSPOSE(MID(G12:J12,3,1)&amp;":"&amp;MID(G12:J12,1,1))</f>
        <v>0:0</v>
      </c>
      <c r="G13" s="60" t="s">
        <v>7</v>
      </c>
      <c r="H13" s="34" t="s">
        <v>7</v>
      </c>
      <c r="I13" s="37" t="s">
        <v>7</v>
      </c>
      <c r="J13" s="38" t="s">
        <v>7</v>
      </c>
      <c r="K13" s="5"/>
      <c r="L13" s="22">
        <f t="shared" si="0"/>
        <v>0</v>
      </c>
      <c r="M13" s="22">
        <f t="array" ref="M13">SUM(IF(VALUE(MID($C13:$J13,1,1))&gt;VALUE(MID($C13:$J13,3,1)),1,0))</f>
        <v>0</v>
      </c>
      <c r="N13" s="23">
        <f t="shared" si="1"/>
        <v>0</v>
      </c>
      <c r="O13" s="24">
        <f t="array" ref="O13">SUM(IF(LEN(C13:J13)&gt;3,"0:0",IF(VALUE(MID($C13:$J13,1,1))=VALUE(MID($C13:$J13,3,1)),0,VALUE(MID($C13:$J13,1,1)))))</f>
        <v>0</v>
      </c>
      <c r="P13" s="25" t="s">
        <v>0</v>
      </c>
      <c r="Q13" s="26">
        <f t="array" ref="Q13">SUM(IF(LEN(C13:J13)&gt;3,"0:0",IF(VALUE(MID($C13:$J13,1,1))=VALUE(MID($C13:$J13,3,1)),0,VALUE(MID($C13:$J13,3,1)))))</f>
        <v>0</v>
      </c>
      <c r="R13" s="25"/>
      <c r="S13" s="27">
        <f t="array" ref="S13">SUM(IF(VALUE(MID($C13:$J13,1,1))&gt;VALUE(MID($C13:$J13,3,1)),2,0))</f>
        <v>0</v>
      </c>
      <c r="T13" s="56">
        <f t="shared" si="2"/>
        <v>4.8000000000000001E-5</v>
      </c>
    </row>
    <row r="14" spans="2:20" s="3" customFormat="1" ht="25" customHeight="1" x14ac:dyDescent="0.25">
      <c r="B14" s="12">
        <v>0</v>
      </c>
      <c r="C14" s="36" t="str">
        <v>0:0</v>
      </c>
      <c r="D14" s="37" t="str">
        <v>0:0</v>
      </c>
      <c r="E14" s="37" t="str">
        <v>0:0</v>
      </c>
      <c r="F14" s="37" t="str">
        <v>0:0</v>
      </c>
      <c r="G14" s="37" t="str">
        <f t="array" ref="G14:G16">TRANSPOSE(MID(H13:J13,3,1)&amp;":"&amp;MID(H13:J13,1,1))</f>
        <v>0:0</v>
      </c>
      <c r="H14" s="60" t="s">
        <v>7</v>
      </c>
      <c r="I14" s="37" t="s">
        <v>7</v>
      </c>
      <c r="J14" s="38" t="s">
        <v>7</v>
      </c>
      <c r="K14" s="5"/>
      <c r="L14" s="22">
        <f t="shared" si="0"/>
        <v>0</v>
      </c>
      <c r="M14" s="22">
        <f t="array" ref="M14">SUM(IF(VALUE(MID($C14:$J14,1,1))&gt;VALUE(MID($C14:$J14,3,1)),1,0))</f>
        <v>0</v>
      </c>
      <c r="N14" s="23">
        <f t="shared" si="1"/>
        <v>0</v>
      </c>
      <c r="O14" s="24">
        <f t="array" ref="O14">SUM(IF(LEN(C14:J14)&gt;3,"0:0",IF(VALUE(MID($C14:$J14,1,1))=VALUE(MID($C14:$J14,3,1)),0,VALUE(MID($C14:$J14,1,1)))))</f>
        <v>0</v>
      </c>
      <c r="P14" s="25" t="s">
        <v>0</v>
      </c>
      <c r="Q14" s="26">
        <f t="array" ref="Q14">SUM(IF(LEN(C14:J14)&gt;3,"0:0",IF(VALUE(MID($C14:$J14,1,1))=VALUE(MID($C14:$J14,3,1)),0,VALUE(MID($C14:$J14,3,1)))))</f>
        <v>0</v>
      </c>
      <c r="R14" s="25"/>
      <c r="S14" s="27">
        <f t="array" ref="S14">SUM(IF(VALUE(MID($C14:$J14,1,1))&gt;VALUE(MID($C14:$J14,3,1)),2,0))</f>
        <v>0</v>
      </c>
      <c r="T14" s="56">
        <f t="shared" si="2"/>
        <v>4.8000000000000001E-5</v>
      </c>
    </row>
    <row r="15" spans="2:20" s="3" customFormat="1" ht="25" customHeight="1" x14ac:dyDescent="0.25">
      <c r="B15" s="12">
        <v>0</v>
      </c>
      <c r="C15" s="36" t="str">
        <v>0:0</v>
      </c>
      <c r="D15" s="37" t="str">
        <v>0:0</v>
      </c>
      <c r="E15" s="37" t="str">
        <v>0:0</v>
      </c>
      <c r="F15" s="37" t="str">
        <v>0:0</v>
      </c>
      <c r="G15" s="37" t="str">
        <v>0:0</v>
      </c>
      <c r="H15" s="37" t="str">
        <f t="array" ref="H15:H16">TRANSPOSE(MID(I14:J14,3,1)&amp;":"&amp;MID(I14:J14,1,1))</f>
        <v>0:0</v>
      </c>
      <c r="I15" s="60" t="s">
        <v>7</v>
      </c>
      <c r="J15" s="38" t="s">
        <v>7</v>
      </c>
      <c r="K15" s="5"/>
      <c r="L15" s="22">
        <f t="shared" si="0"/>
        <v>0</v>
      </c>
      <c r="M15" s="22">
        <f t="array" ref="M15">SUM(IF(VALUE(MID($C15:$J15,1,1))&gt;VALUE(MID($C15:$J15,3,1)),1,0))</f>
        <v>0</v>
      </c>
      <c r="N15" s="23">
        <f t="shared" si="1"/>
        <v>0</v>
      </c>
      <c r="O15" s="24">
        <f t="array" ref="O15">SUM(IF(LEN(C15:J15)&gt;3,"0:0",IF(VALUE(MID($C15:$J15,1,1))=VALUE(MID($C15:$J15,3,1)),0,VALUE(MID($C15:$J15,1,1)))))</f>
        <v>0</v>
      </c>
      <c r="P15" s="25" t="s">
        <v>0</v>
      </c>
      <c r="Q15" s="26">
        <f t="array" ref="Q15">SUM(IF(LEN(C15:J15)&gt;3,"0:0",IF(VALUE(MID($C15:$J15,1,1))=VALUE(MID($C15:$J15,3,1)),0,VALUE(MID($C15:$J15,3,1)))))</f>
        <v>0</v>
      </c>
      <c r="R15" s="25"/>
      <c r="S15" s="27">
        <f t="array" ref="S15">SUM(IF(VALUE(MID($C15:$J15,1,1))&gt;VALUE(MID($C15:$J15,3,1)),2,0))</f>
        <v>0</v>
      </c>
      <c r="T15" s="56">
        <f t="shared" si="2"/>
        <v>4.8000000000000001E-5</v>
      </c>
    </row>
    <row r="16" spans="2:20" s="3" customFormat="1" ht="25" customHeight="1" thickBot="1" x14ac:dyDescent="0.3">
      <c r="B16" s="13">
        <v>0</v>
      </c>
      <c r="C16" s="39" t="str">
        <v>0:0</v>
      </c>
      <c r="D16" s="40" t="str">
        <v>0:0</v>
      </c>
      <c r="E16" s="40" t="str">
        <v>0:0</v>
      </c>
      <c r="F16" s="40" t="str">
        <v>0:0</v>
      </c>
      <c r="G16" s="40" t="str">
        <v>0:0</v>
      </c>
      <c r="H16" s="40" t="str">
        <v>0:0</v>
      </c>
      <c r="I16" s="40" t="str">
        <f t="array" ref="I16">TRANSPOSE(MID(J15,3,1)&amp;":"&amp;MID(J15,1,1))</f>
        <v>0:0</v>
      </c>
      <c r="J16" s="8" t="s">
        <v>7</v>
      </c>
      <c r="K16" s="9"/>
      <c r="L16" s="28">
        <f t="shared" si="0"/>
        <v>0</v>
      </c>
      <c r="M16" s="28">
        <f t="array" ref="M16">SUM(IF(VALUE(MID($C16:$J16,1,1))&gt;VALUE(MID($C16:$J16,3,1)),1,0))</f>
        <v>0</v>
      </c>
      <c r="N16" s="29">
        <f t="shared" si="1"/>
        <v>0</v>
      </c>
      <c r="O16" s="30">
        <f t="array" ref="O16">SUM(IF(LEN(C16:J16)&gt;3,"0:0",IF(VALUE(MID($C16:$J16,1,1))=VALUE(MID($C16:$J16,3,1)),0,VALUE(MID($C16:$J16,1,1)))))</f>
        <v>0</v>
      </c>
      <c r="P16" s="31" t="s">
        <v>0</v>
      </c>
      <c r="Q16" s="32">
        <f t="array" ref="Q16">SUM(IF(LEN(C16:J16)&gt;3,"0:0",IF(VALUE(MID($C16:$J16,1,1))=VALUE(MID($C16:$J16,3,1)),0,VALUE(MID($C16:$J16,3,1)))))</f>
        <v>0</v>
      </c>
      <c r="R16" s="31"/>
      <c r="S16" s="33">
        <f t="array" ref="S16">SUM(IF(VALUE(MID($C16:$J16,1,1))&gt;VALUE(MID($C16:$J16,3,1)),2,0))</f>
        <v>0</v>
      </c>
      <c r="T16" s="56">
        <f t="shared" si="2"/>
        <v>4.8000000000000001E-5</v>
      </c>
    </row>
    <row r="20" spans="2:5" ht="13" thickBot="1" x14ac:dyDescent="0.3"/>
    <row r="21" spans="2:5" ht="18.5" thickBot="1" x14ac:dyDescent="0.45">
      <c r="B21" s="44" t="s">
        <v>13</v>
      </c>
      <c r="C21" s="45" t="s">
        <v>14</v>
      </c>
      <c r="D21" s="45" t="s">
        <v>15</v>
      </c>
      <c r="E21" s="46" t="s">
        <v>16</v>
      </c>
    </row>
    <row r="22" spans="2:5" ht="20.149999999999999" customHeight="1" x14ac:dyDescent="0.4">
      <c r="B22" s="43">
        <v>1</v>
      </c>
      <c r="C22" s="47" t="str">
        <f t="array" ref="C22:C29">IF(B9:B16="","",IF(T9:T16=0,"",INDEX(B9:B16,MATCH(LARGE(T9:T16,B22:B29),T9:T16,0))))</f>
        <v>Kohoutová</v>
      </c>
      <c r="D22" s="47">
        <f t="shared" ref="D22:D29" si="3">VLOOKUP($C22,$B$9:$S$16,18,FALSE)</f>
        <v>6</v>
      </c>
      <c r="E22" s="48" t="str">
        <f t="shared" ref="E22:E29" si="4">VLOOKUP($C22,$B$9:$S$16,14,FALSE)&amp;":"&amp;VLOOKUP($C22,$B$9:$S$16,16,FALSE)</f>
        <v>9:2</v>
      </c>
    </row>
    <row r="23" spans="2:5" ht="20.149999999999999" customHeight="1" x14ac:dyDescent="0.4">
      <c r="B23" s="41">
        <v>2</v>
      </c>
      <c r="C23" s="49" t="str">
        <v>Přikrylová</v>
      </c>
      <c r="D23" s="49">
        <f t="shared" si="3"/>
        <v>4</v>
      </c>
      <c r="E23" s="50" t="str">
        <f t="shared" si="4"/>
        <v>8:3</v>
      </c>
    </row>
    <row r="24" spans="2:5" ht="20.149999999999999" customHeight="1" x14ac:dyDescent="0.4">
      <c r="B24" s="41">
        <v>3</v>
      </c>
      <c r="C24" s="49" t="str">
        <v>Barzak</v>
      </c>
      <c r="D24" s="49">
        <f t="shared" si="3"/>
        <v>2</v>
      </c>
      <c r="E24" s="50" t="str">
        <f t="shared" si="4"/>
        <v>3:6</v>
      </c>
    </row>
    <row r="25" spans="2:5" ht="20.149999999999999" customHeight="1" x14ac:dyDescent="0.4">
      <c r="B25" s="41">
        <v>4</v>
      </c>
      <c r="C25" s="49">
        <v>0</v>
      </c>
      <c r="D25" s="49">
        <f t="shared" si="3"/>
        <v>0</v>
      </c>
      <c r="E25" s="50" t="str">
        <f t="shared" si="4"/>
        <v>0:0</v>
      </c>
    </row>
    <row r="26" spans="2:5" ht="20.149999999999999" customHeight="1" x14ac:dyDescent="0.4">
      <c r="B26" s="41">
        <v>5</v>
      </c>
      <c r="C26" s="49">
        <v>0</v>
      </c>
      <c r="D26" s="49">
        <f t="shared" si="3"/>
        <v>0</v>
      </c>
      <c r="E26" s="50" t="str">
        <f t="shared" si="4"/>
        <v>0:0</v>
      </c>
    </row>
    <row r="27" spans="2:5" ht="20.149999999999999" customHeight="1" x14ac:dyDescent="0.4">
      <c r="B27" s="41">
        <v>6</v>
      </c>
      <c r="C27" s="49">
        <v>0</v>
      </c>
      <c r="D27" s="49">
        <f t="shared" si="3"/>
        <v>0</v>
      </c>
      <c r="E27" s="50" t="str">
        <f t="shared" si="4"/>
        <v>0:0</v>
      </c>
    </row>
    <row r="28" spans="2:5" ht="20.149999999999999" customHeight="1" x14ac:dyDescent="0.4">
      <c r="B28" s="41">
        <v>7</v>
      </c>
      <c r="C28" s="49">
        <v>0</v>
      </c>
      <c r="D28" s="49">
        <f t="shared" si="3"/>
        <v>0</v>
      </c>
      <c r="E28" s="50" t="str">
        <f t="shared" si="4"/>
        <v>0:0</v>
      </c>
    </row>
    <row r="29" spans="2:5" ht="20.149999999999999" customHeight="1" thickBot="1" x14ac:dyDescent="0.45">
      <c r="B29" s="42">
        <v>8</v>
      </c>
      <c r="C29" s="51" t="str">
        <v>Kabátová</v>
      </c>
      <c r="D29" s="51">
        <f t="shared" si="3"/>
        <v>0</v>
      </c>
      <c r="E29" s="52" t="str">
        <f t="shared" si="4"/>
        <v>0:9</v>
      </c>
    </row>
  </sheetData>
  <mergeCells count="1">
    <mergeCell ref="O8:Q8"/>
  </mergeCells>
  <conditionalFormatting sqref="E11 D10 J16 C9 F12 G13 H14 I15">
    <cfRule type="cellIs" dxfId="3" priority="1" stopIfTrue="1" operator="equal">
      <formula>"""0:0"""</formula>
    </cfRule>
  </conditionalFormatting>
  <conditionalFormatting sqref="J12:J15 F11:G11 H15:H16 I16 C10:C16 D11:D16 E12:E16 F13:F16 G14:G16 I12:I14 I10:J11 D9:J9 E10:G10 G12 H10:H13">
    <cfRule type="cellIs" dxfId="2" priority="2" stopIfTrue="1" operator="equal">
      <formula>"0:0"</formula>
    </cfRule>
  </conditionalFormatting>
  <dataValidations count="1">
    <dataValidation type="list" allowBlank="1" showInputMessage="1" showErrorMessage="1" sqref="D9:D10 G9:G13 J9:J16 F9:F12 C9 E9:E11 I9:I15 H9:H14" xr:uid="{81AE410E-9314-435B-ABBB-638EBCAFB301}">
      <formula1>skore</formula1>
    </dataValidation>
  </dataValidations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  <pageSetUpPr fitToPage="1"/>
  </sheetPr>
  <dimension ref="B1:T29"/>
  <sheetViews>
    <sheetView topLeftCell="A19" workbookViewId="0">
      <selection activeCell="N37" sqref="N37"/>
    </sheetView>
  </sheetViews>
  <sheetFormatPr defaultRowHeight="12.5" x14ac:dyDescent="0.25"/>
  <cols>
    <col min="1" max="1" width="3.81640625" customWidth="1"/>
    <col min="2" max="2" width="13.08984375" customWidth="1"/>
    <col min="3" max="3" width="22.54296875" customWidth="1"/>
    <col min="4" max="4" width="14" customWidth="1"/>
    <col min="5" max="5" width="13.81640625" customWidth="1"/>
    <col min="6" max="6" width="14.90625" customWidth="1"/>
    <col min="7" max="10" width="10.7265625" customWidth="1"/>
    <col min="11" max="11" width="2" customWidth="1"/>
    <col min="12" max="12" width="9.453125" customWidth="1"/>
    <col min="13" max="13" width="7.453125" bestFit="1" customWidth="1"/>
    <col min="14" max="14" width="8.81640625" bestFit="1" customWidth="1"/>
    <col min="15" max="15" width="7.54296875" customWidth="1"/>
    <col min="16" max="16" width="1.54296875" customWidth="1"/>
    <col min="17" max="17" width="7" customWidth="1"/>
    <col min="18" max="18" width="1" customWidth="1"/>
    <col min="19" max="19" width="7.54296875" customWidth="1"/>
    <col min="20" max="20" width="11.54296875" customWidth="1"/>
    <col min="21" max="21" width="11.26953125" bestFit="1" customWidth="1"/>
  </cols>
  <sheetData>
    <row r="1" spans="2:20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</row>
    <row r="7" spans="2:20" ht="13" thickBot="1" x14ac:dyDescent="0.3"/>
    <row r="8" spans="2:20" s="3" customFormat="1" ht="25" customHeight="1" thickBot="1" x14ac:dyDescent="0.3">
      <c r="B8" s="10"/>
      <c r="C8" s="11" t="s">
        <v>157</v>
      </c>
      <c r="D8" s="11" t="s">
        <v>158</v>
      </c>
      <c r="E8" s="11" t="s">
        <v>160</v>
      </c>
      <c r="F8" s="11" t="s">
        <v>161</v>
      </c>
      <c r="G8" s="11"/>
      <c r="H8" s="11"/>
      <c r="I8" s="11"/>
      <c r="J8" s="11"/>
      <c r="K8" s="4"/>
      <c r="L8" s="53" t="s">
        <v>10</v>
      </c>
      <c r="M8" s="54" t="s">
        <v>11</v>
      </c>
      <c r="N8" s="55" t="s">
        <v>12</v>
      </c>
      <c r="O8" s="127" t="s">
        <v>9</v>
      </c>
      <c r="P8" s="128"/>
      <c r="Q8" s="129"/>
      <c r="R8" s="14"/>
      <c r="S8" s="15" t="s">
        <v>8</v>
      </c>
    </row>
    <row r="9" spans="2:20" s="3" customFormat="1" ht="25" customHeight="1" thickBot="1" x14ac:dyDescent="0.3">
      <c r="B9" s="12" t="str">
        <f t="array" ref="B9:B16">TRANSPOSE(C8:J8)</f>
        <v>Kryštof Chylík</v>
      </c>
      <c r="C9" s="7" t="s">
        <v>7</v>
      </c>
      <c r="D9" s="34" t="s">
        <v>3</v>
      </c>
      <c r="E9" s="34" t="s">
        <v>2</v>
      </c>
      <c r="F9" s="34" t="s">
        <v>3</v>
      </c>
      <c r="G9" s="34" t="s">
        <v>7</v>
      </c>
      <c r="H9" s="34" t="s">
        <v>7</v>
      </c>
      <c r="I9" s="34" t="s">
        <v>7</v>
      </c>
      <c r="J9" s="35" t="s">
        <v>7</v>
      </c>
      <c r="K9" s="5"/>
      <c r="L9" s="16">
        <f t="shared" ref="L9:L16" si="0">8-COUNTIF(C9:J9,"0:0")</f>
        <v>3</v>
      </c>
      <c r="M9" s="16">
        <f t="array" ref="M9">SUM(IF(VALUE(MID($C9:$J9,1,1))&gt;VALUE(MID($C9:$J9,3,1)),1,0))</f>
        <v>3</v>
      </c>
      <c r="N9" s="17">
        <f t="shared" ref="N9:N16" si="1">L9-M9</f>
        <v>0</v>
      </c>
      <c r="O9" s="18">
        <f t="array" ref="O9">SUM(IF(LEN(C9:J9)&gt;3,"0:0",IF(VALUE(MID($C9:$J9,1,1))=VALUE(MID($C9:$J9,3,1)),0,VALUE(MID($C9:$J9,1,1)))))</f>
        <v>9</v>
      </c>
      <c r="P9" s="19" t="s">
        <v>0</v>
      </c>
      <c r="Q9" s="20">
        <f t="array" ref="Q9">SUM(IF(LEN(C9:J9)&gt;3,"0:0",IF(VALUE(MID($C9:$J9,1,1))=VALUE(MID($C9:$J9,3,1)),0,VALUE(MID($C9:$J9,3,1)))))</f>
        <v>2</v>
      </c>
      <c r="R9" s="19"/>
      <c r="S9" s="21">
        <f t="array" ref="S9">SUM(IF(VALUE(MID($C9:$J9,1,1))&gt;VALUE(MID($C9:$J9,3,1)),2,0))</f>
        <v>6</v>
      </c>
      <c r="T9" s="56">
        <f t="shared" ref="T9:T16" si="2">IF(B9="","",S9+(O9-Q9)/100+O9/1000+CODE(B9)/1000000+U9/10)</f>
        <v>6.0790750000000005</v>
      </c>
    </row>
    <row r="10" spans="2:20" s="3" customFormat="1" ht="25" customHeight="1" thickBot="1" x14ac:dyDescent="0.3">
      <c r="B10" s="12" t="str">
        <v>Antonín Prášek</v>
      </c>
      <c r="C10" s="36" t="str">
        <f t="array" ref="C10:C16">TRANSPOSE(MID(D9:J9,3,1)&amp;":"&amp;MID(D9:J9,1,1))</f>
        <v>1:3</v>
      </c>
      <c r="D10" s="6" t="s">
        <v>7</v>
      </c>
      <c r="E10" s="34" t="s">
        <v>3</v>
      </c>
      <c r="F10" s="34" t="s">
        <v>5</v>
      </c>
      <c r="G10" s="34" t="s">
        <v>7</v>
      </c>
      <c r="H10" s="34" t="s">
        <v>7</v>
      </c>
      <c r="I10" s="37" t="s">
        <v>7</v>
      </c>
      <c r="J10" s="38" t="s">
        <v>7</v>
      </c>
      <c r="K10" s="5"/>
      <c r="L10" s="22">
        <f t="shared" si="0"/>
        <v>3</v>
      </c>
      <c r="M10" s="22">
        <f t="array" ref="M10">SUM(IF(VALUE(MID($C10:$J10,1,1))&gt;VALUE(MID($C10:$J10,3,1)),1,0))</f>
        <v>1</v>
      </c>
      <c r="N10" s="23">
        <f t="shared" si="1"/>
        <v>2</v>
      </c>
      <c r="O10" s="24">
        <f t="array" ref="O10">SUM(IF(LEN(C10:J10)&gt;3,"0:0",IF(VALUE(MID($C10:$J10,1,1))=VALUE(MID($C10:$J10,3,1)),0,VALUE(MID($C10:$J10,1,1)))))</f>
        <v>5</v>
      </c>
      <c r="P10" s="25" t="s">
        <v>0</v>
      </c>
      <c r="Q10" s="26">
        <f t="array" ref="Q10">SUM(IF(LEN(C10:J10)&gt;3,"0:0",IF(VALUE(MID($C10:$J10,1,1))=VALUE(MID($C10:$J10,3,1)),0,VALUE(MID($C10:$J10,3,1)))))</f>
        <v>7</v>
      </c>
      <c r="R10" s="25"/>
      <c r="S10" s="27">
        <f t="array" ref="S10">SUM(IF(VALUE(MID($C10:$J10,1,1))&gt;VALUE(MID($C10:$J10,3,1)),2,0))</f>
        <v>2</v>
      </c>
      <c r="T10" s="56">
        <f t="shared" si="2"/>
        <v>1.9850649999999999</v>
      </c>
    </row>
    <row r="11" spans="2:20" s="3" customFormat="1" ht="25" customHeight="1" thickBot="1" x14ac:dyDescent="0.3">
      <c r="B11" s="12" t="str">
        <v>Hynek Prášek</v>
      </c>
      <c r="C11" s="36" t="str">
        <v>0:3</v>
      </c>
      <c r="D11" s="37" t="str">
        <f t="array" ref="D11:D16">TRANSPOSE(MID(E10:J10,3,1)&amp;":"&amp;MID(E10:J10,1,1))</f>
        <v>1:3</v>
      </c>
      <c r="E11" s="6" t="s">
        <v>7</v>
      </c>
      <c r="F11" s="34" t="s">
        <v>3</v>
      </c>
      <c r="G11" s="34" t="s">
        <v>7</v>
      </c>
      <c r="H11" s="34" t="s">
        <v>7</v>
      </c>
      <c r="I11" s="37" t="s">
        <v>7</v>
      </c>
      <c r="J11" s="38" t="s">
        <v>7</v>
      </c>
      <c r="K11" s="5"/>
      <c r="L11" s="22">
        <f t="shared" si="0"/>
        <v>3</v>
      </c>
      <c r="M11" s="22">
        <f t="array" ref="M11">SUM(IF(VALUE(MID($C11:$J11,1,1))&gt;VALUE(MID($C11:$J11,3,1)),1,0))</f>
        <v>1</v>
      </c>
      <c r="N11" s="23">
        <f t="shared" si="1"/>
        <v>2</v>
      </c>
      <c r="O11" s="24">
        <f t="array" ref="O11">SUM(IF(LEN(C11:J11)&gt;3,"0:0",IF(VALUE(MID($C11:$J11,1,1))=VALUE(MID($C11:$J11,3,1)),0,VALUE(MID($C11:$J11,1,1)))))</f>
        <v>4</v>
      </c>
      <c r="P11" s="25" t="s">
        <v>0</v>
      </c>
      <c r="Q11" s="26">
        <f t="array" ref="Q11">SUM(IF(LEN(C11:J11)&gt;3,"0:0",IF(VALUE(MID($C11:$J11,1,1))=VALUE(MID($C11:$J11,3,1)),0,VALUE(MID($C11:$J11,3,1)))))</f>
        <v>7</v>
      </c>
      <c r="R11" s="25"/>
      <c r="S11" s="27">
        <f t="array" ref="S11">SUM(IF(VALUE(MID($C11:$J11,1,1))&gt;VALUE(MID($C11:$J11,3,1)),2,0))</f>
        <v>2</v>
      </c>
      <c r="T11" s="56">
        <f t="shared" si="2"/>
        <v>1.974072</v>
      </c>
    </row>
    <row r="12" spans="2:20" s="3" customFormat="1" ht="25" customHeight="1" thickBot="1" x14ac:dyDescent="0.3">
      <c r="B12" s="12" t="str">
        <v>Štěpán Chylík</v>
      </c>
      <c r="C12" s="36" t="str">
        <v>1:3</v>
      </c>
      <c r="D12" s="37" t="str">
        <v>3:1</v>
      </c>
      <c r="E12" s="37" t="str">
        <f t="array" ref="E12:E16">TRANSPOSE(MID(F11:J11,3,1)&amp;":"&amp;MID(F11:J11,1,1))</f>
        <v>1:3</v>
      </c>
      <c r="F12" s="6" t="s">
        <v>7</v>
      </c>
      <c r="G12" s="34" t="s">
        <v>7</v>
      </c>
      <c r="H12" s="34" t="s">
        <v>7</v>
      </c>
      <c r="I12" s="37" t="s">
        <v>7</v>
      </c>
      <c r="J12" s="38" t="s">
        <v>7</v>
      </c>
      <c r="K12" s="5"/>
      <c r="L12" s="22">
        <f t="shared" si="0"/>
        <v>3</v>
      </c>
      <c r="M12" s="22">
        <f t="array" ref="M12">SUM(IF(VALUE(MID($C12:$J12,1,1))&gt;VALUE(MID($C12:$J12,3,1)),1,0))</f>
        <v>1</v>
      </c>
      <c r="N12" s="23">
        <f t="shared" si="1"/>
        <v>2</v>
      </c>
      <c r="O12" s="24">
        <f t="array" ref="O12">SUM(IF(LEN(C12:J12)&gt;3,"0:0",IF(VALUE(MID($C12:$J12,1,1))=VALUE(MID($C12:$J12,3,1)),0,VALUE(MID($C12:$J12,1,1)))))</f>
        <v>5</v>
      </c>
      <c r="P12" s="25" t="s">
        <v>0</v>
      </c>
      <c r="Q12" s="26">
        <f t="array" ref="Q12">SUM(IF(LEN(C12:J12)&gt;3,"0:0",IF(VALUE(MID($C12:$J12,1,1))=VALUE(MID($C12:$J12,3,1)),0,VALUE(MID($C12:$J12,3,1)))))</f>
        <v>7</v>
      </c>
      <c r="R12" s="25"/>
      <c r="S12" s="27">
        <f t="array" ref="S12">SUM(IF(VALUE(MID($C12:$J12,1,1))&gt;VALUE(MID($C12:$J12,3,1)),2,0))</f>
        <v>2</v>
      </c>
      <c r="T12" s="56">
        <f t="shared" si="2"/>
        <v>1.9851379999999998</v>
      </c>
    </row>
    <row r="13" spans="2:20" s="3" customFormat="1" ht="25" customHeight="1" x14ac:dyDescent="0.25">
      <c r="B13" s="12">
        <v>0</v>
      </c>
      <c r="C13" s="36" t="str">
        <v>0:0</v>
      </c>
      <c r="D13" s="37" t="str">
        <v>0:0</v>
      </c>
      <c r="E13" s="37" t="str">
        <v>0:0</v>
      </c>
      <c r="F13" s="37" t="str">
        <f t="array" ref="F13:F16">TRANSPOSE(MID(G12:J12,3,1)&amp;":"&amp;MID(G12:J12,1,1))</f>
        <v>0:0</v>
      </c>
      <c r="G13" s="6" t="s">
        <v>7</v>
      </c>
      <c r="H13" s="34" t="s">
        <v>7</v>
      </c>
      <c r="I13" s="37" t="s">
        <v>7</v>
      </c>
      <c r="J13" s="38" t="s">
        <v>7</v>
      </c>
      <c r="K13" s="5"/>
      <c r="L13" s="22">
        <f t="shared" si="0"/>
        <v>0</v>
      </c>
      <c r="M13" s="22">
        <f t="array" ref="M13">SUM(IF(VALUE(MID($C13:$J13,1,1))&gt;VALUE(MID($C13:$J13,3,1)),1,0))</f>
        <v>0</v>
      </c>
      <c r="N13" s="23">
        <f t="shared" si="1"/>
        <v>0</v>
      </c>
      <c r="O13" s="24">
        <f t="array" ref="O13">SUM(IF(LEN(C13:J13)&gt;3,"0:0",IF(VALUE(MID($C13:$J13,1,1))=VALUE(MID($C13:$J13,3,1)),0,VALUE(MID($C13:$J13,1,1)))))</f>
        <v>0</v>
      </c>
      <c r="P13" s="25" t="s">
        <v>0</v>
      </c>
      <c r="Q13" s="26">
        <f t="array" ref="Q13">SUM(IF(LEN(C13:J13)&gt;3,"0:0",IF(VALUE(MID($C13:$J13,1,1))=VALUE(MID($C13:$J13,3,1)),0,VALUE(MID($C13:$J13,3,1)))))</f>
        <v>0</v>
      </c>
      <c r="R13" s="25"/>
      <c r="S13" s="27">
        <f t="array" ref="S13">SUM(IF(VALUE(MID($C13:$J13,1,1))&gt;VALUE(MID($C13:$J13,3,1)),2,0))</f>
        <v>0</v>
      </c>
      <c r="T13" s="56">
        <f t="shared" si="2"/>
        <v>4.8000000000000001E-5</v>
      </c>
    </row>
    <row r="14" spans="2:20" s="3" customFormat="1" ht="25" customHeight="1" x14ac:dyDescent="0.25">
      <c r="B14" s="12">
        <v>0</v>
      </c>
      <c r="C14" s="36" t="str">
        <v>0:0</v>
      </c>
      <c r="D14" s="37" t="str">
        <v>0:0</v>
      </c>
      <c r="E14" s="37" t="str">
        <v>0:0</v>
      </c>
      <c r="F14" s="37" t="str">
        <v>0:0</v>
      </c>
      <c r="G14" s="37" t="str">
        <f t="array" ref="G14:G16">TRANSPOSE(MID(H13:J13,3,1)&amp;":"&amp;MID(H13:J13,1,1))</f>
        <v>0:0</v>
      </c>
      <c r="H14" s="6" t="s">
        <v>7</v>
      </c>
      <c r="I14" s="37" t="s">
        <v>7</v>
      </c>
      <c r="J14" s="38" t="s">
        <v>7</v>
      </c>
      <c r="K14" s="5"/>
      <c r="L14" s="22">
        <f t="shared" si="0"/>
        <v>0</v>
      </c>
      <c r="M14" s="22">
        <f t="array" ref="M14">SUM(IF(VALUE(MID($C14:$J14,1,1))&gt;VALUE(MID($C14:$J14,3,1)),1,0))</f>
        <v>0</v>
      </c>
      <c r="N14" s="23">
        <f t="shared" si="1"/>
        <v>0</v>
      </c>
      <c r="O14" s="24">
        <f t="array" ref="O14">SUM(IF(LEN(C14:J14)&gt;3,"0:0",IF(VALUE(MID($C14:$J14,1,1))=VALUE(MID($C14:$J14,3,1)),0,VALUE(MID($C14:$J14,1,1)))))</f>
        <v>0</v>
      </c>
      <c r="P14" s="25" t="s">
        <v>0</v>
      </c>
      <c r="Q14" s="26">
        <f t="array" ref="Q14">SUM(IF(LEN(C14:J14)&gt;3,"0:0",IF(VALUE(MID($C14:$J14,1,1))=VALUE(MID($C14:$J14,3,1)),0,VALUE(MID($C14:$J14,3,1)))))</f>
        <v>0</v>
      </c>
      <c r="R14" s="25"/>
      <c r="S14" s="27">
        <f t="array" ref="S14">SUM(IF(VALUE(MID($C14:$J14,1,1))&gt;VALUE(MID($C14:$J14,3,1)),2,0))</f>
        <v>0</v>
      </c>
      <c r="T14" s="56">
        <f t="shared" si="2"/>
        <v>4.8000000000000001E-5</v>
      </c>
    </row>
    <row r="15" spans="2:20" s="3" customFormat="1" ht="25" customHeight="1" x14ac:dyDescent="0.25">
      <c r="B15" s="12">
        <v>0</v>
      </c>
      <c r="C15" s="36" t="str">
        <v>0:0</v>
      </c>
      <c r="D15" s="37" t="str">
        <v>0:0</v>
      </c>
      <c r="E15" s="37" t="str">
        <v>0:0</v>
      </c>
      <c r="F15" s="37" t="str">
        <v>0:0</v>
      </c>
      <c r="G15" s="37" t="str">
        <v>0:0</v>
      </c>
      <c r="H15" s="37" t="str">
        <f t="array" ref="H15:H16">TRANSPOSE(MID(I14:J14,3,1)&amp;":"&amp;MID(I14:J14,1,1))</f>
        <v>0:0</v>
      </c>
      <c r="I15" s="6" t="s">
        <v>7</v>
      </c>
      <c r="J15" s="38" t="s">
        <v>7</v>
      </c>
      <c r="K15" s="5"/>
      <c r="L15" s="22">
        <f t="shared" si="0"/>
        <v>0</v>
      </c>
      <c r="M15" s="22">
        <f t="array" ref="M15">SUM(IF(VALUE(MID($C15:$J15,1,1))&gt;VALUE(MID($C15:$J15,3,1)),1,0))</f>
        <v>0</v>
      </c>
      <c r="N15" s="23">
        <f t="shared" si="1"/>
        <v>0</v>
      </c>
      <c r="O15" s="24">
        <f t="array" ref="O15">SUM(IF(LEN(C15:J15)&gt;3,"0:0",IF(VALUE(MID($C15:$J15,1,1))=VALUE(MID($C15:$J15,3,1)),0,VALUE(MID($C15:$J15,1,1)))))</f>
        <v>0</v>
      </c>
      <c r="P15" s="25" t="s">
        <v>0</v>
      </c>
      <c r="Q15" s="26">
        <f t="array" ref="Q15">SUM(IF(LEN(C15:J15)&gt;3,"0:0",IF(VALUE(MID($C15:$J15,1,1))=VALUE(MID($C15:$J15,3,1)),0,VALUE(MID($C15:$J15,3,1)))))</f>
        <v>0</v>
      </c>
      <c r="R15" s="25"/>
      <c r="S15" s="27">
        <f t="array" ref="S15">SUM(IF(VALUE(MID($C15:$J15,1,1))&gt;VALUE(MID($C15:$J15,3,1)),2,0))</f>
        <v>0</v>
      </c>
      <c r="T15" s="56">
        <f t="shared" si="2"/>
        <v>4.8000000000000001E-5</v>
      </c>
    </row>
    <row r="16" spans="2:20" s="3" customFormat="1" ht="25" customHeight="1" thickBot="1" x14ac:dyDescent="0.3">
      <c r="B16" s="13">
        <v>0</v>
      </c>
      <c r="C16" s="39" t="str">
        <v>0:0</v>
      </c>
      <c r="D16" s="40" t="str">
        <v>0:0</v>
      </c>
      <c r="E16" s="40" t="str">
        <v>0:0</v>
      </c>
      <c r="F16" s="40" t="str">
        <v>0:0</v>
      </c>
      <c r="G16" s="40" t="str">
        <v>0:0</v>
      </c>
      <c r="H16" s="40" t="str">
        <v>0:0</v>
      </c>
      <c r="I16" s="40" t="str">
        <f t="array" ref="I16">TRANSPOSE(MID(J15,3,1)&amp;":"&amp;MID(J15,1,1))</f>
        <v>0:0</v>
      </c>
      <c r="J16" s="8" t="s">
        <v>7</v>
      </c>
      <c r="K16" s="9"/>
      <c r="L16" s="28">
        <f t="shared" si="0"/>
        <v>0</v>
      </c>
      <c r="M16" s="28">
        <f t="array" ref="M16">SUM(IF(VALUE(MID($C16:$J16,1,1))&gt;VALUE(MID($C16:$J16,3,1)),1,0))</f>
        <v>0</v>
      </c>
      <c r="N16" s="29">
        <f t="shared" si="1"/>
        <v>0</v>
      </c>
      <c r="O16" s="30">
        <f t="array" ref="O16">SUM(IF(LEN(C16:J16)&gt;3,"0:0",IF(VALUE(MID($C16:$J16,1,1))=VALUE(MID($C16:$J16,3,1)),0,VALUE(MID($C16:$J16,1,1)))))</f>
        <v>0</v>
      </c>
      <c r="P16" s="31" t="s">
        <v>0</v>
      </c>
      <c r="Q16" s="32">
        <f t="array" ref="Q16">SUM(IF(LEN(C16:J16)&gt;3,"0:0",IF(VALUE(MID($C16:$J16,1,1))=VALUE(MID($C16:$J16,3,1)),0,VALUE(MID($C16:$J16,3,1)))))</f>
        <v>0</v>
      </c>
      <c r="R16" s="31"/>
      <c r="S16" s="33">
        <f t="array" ref="S16">SUM(IF(VALUE(MID($C16:$J16,1,1))&gt;VALUE(MID($C16:$J16,3,1)),2,0))</f>
        <v>0</v>
      </c>
      <c r="T16" s="56">
        <f t="shared" si="2"/>
        <v>4.8000000000000001E-5</v>
      </c>
    </row>
    <row r="20" spans="2:5" ht="13" thickBot="1" x14ac:dyDescent="0.3"/>
    <row r="21" spans="2:5" ht="18.5" thickBot="1" x14ac:dyDescent="0.45">
      <c r="B21" s="44" t="s">
        <v>13</v>
      </c>
      <c r="C21" s="45" t="s">
        <v>14</v>
      </c>
      <c r="D21" s="45" t="s">
        <v>15</v>
      </c>
      <c r="E21" s="46" t="s">
        <v>16</v>
      </c>
    </row>
    <row r="22" spans="2:5" ht="20.149999999999999" customHeight="1" x14ac:dyDescent="0.4">
      <c r="B22" s="43">
        <v>1</v>
      </c>
      <c r="C22" s="47" t="str">
        <f t="array" ref="C22:C29">IF(B9:B16="","",IF(T9:T16=0,"",INDEX(B9:B16,MATCH(LARGE(T9:T16,B22:B29),T9:T16,0))))</f>
        <v>Kryštof Chylík</v>
      </c>
      <c r="D22" s="47">
        <f t="shared" ref="D22:D29" si="3">VLOOKUP($C22,$B$9:$S$16,18,FALSE)</f>
        <v>6</v>
      </c>
      <c r="E22" s="48" t="str">
        <f t="shared" ref="E22:E29" si="4">VLOOKUP($C22,$B$9:$S$16,14,FALSE)&amp;":"&amp;VLOOKUP($C22,$B$9:$S$16,16,FALSE)</f>
        <v>9:2</v>
      </c>
    </row>
    <row r="23" spans="2:5" ht="20.149999999999999" customHeight="1" x14ac:dyDescent="0.4">
      <c r="B23" s="41">
        <v>2</v>
      </c>
      <c r="C23" s="49" t="str">
        <v>Štěpán Chylík</v>
      </c>
      <c r="D23" s="49">
        <f t="shared" si="3"/>
        <v>2</v>
      </c>
      <c r="E23" s="50" t="str">
        <f t="shared" si="4"/>
        <v>5:7</v>
      </c>
    </row>
    <row r="24" spans="2:5" ht="20.149999999999999" customHeight="1" x14ac:dyDescent="0.4">
      <c r="B24" s="41">
        <v>3</v>
      </c>
      <c r="C24" s="49" t="str">
        <v>Antonín Prášek</v>
      </c>
      <c r="D24" s="49">
        <f t="shared" si="3"/>
        <v>2</v>
      </c>
      <c r="E24" s="50" t="str">
        <f t="shared" si="4"/>
        <v>5:7</v>
      </c>
    </row>
    <row r="25" spans="2:5" ht="20.149999999999999" customHeight="1" x14ac:dyDescent="0.4">
      <c r="B25" s="41">
        <v>4</v>
      </c>
      <c r="C25" s="49" t="str">
        <v>Hynek Prášek</v>
      </c>
      <c r="D25" s="49">
        <f t="shared" si="3"/>
        <v>2</v>
      </c>
      <c r="E25" s="50" t="str">
        <f t="shared" si="4"/>
        <v>4:7</v>
      </c>
    </row>
    <row r="26" spans="2:5" ht="20.149999999999999" customHeight="1" x14ac:dyDescent="0.4">
      <c r="B26" s="41">
        <v>5</v>
      </c>
      <c r="C26" s="49">
        <v>0</v>
      </c>
      <c r="D26" s="49">
        <f t="shared" si="3"/>
        <v>0</v>
      </c>
      <c r="E26" s="50" t="str">
        <f t="shared" si="4"/>
        <v>0:0</v>
      </c>
    </row>
    <row r="27" spans="2:5" ht="20.149999999999999" customHeight="1" x14ac:dyDescent="0.4">
      <c r="B27" s="41">
        <v>6</v>
      </c>
      <c r="C27" s="49">
        <v>0</v>
      </c>
      <c r="D27" s="49">
        <f t="shared" si="3"/>
        <v>0</v>
      </c>
      <c r="E27" s="50" t="str">
        <f t="shared" si="4"/>
        <v>0:0</v>
      </c>
    </row>
    <row r="28" spans="2:5" ht="20.149999999999999" customHeight="1" x14ac:dyDescent="0.4">
      <c r="B28" s="41">
        <v>7</v>
      </c>
      <c r="C28" s="49">
        <v>0</v>
      </c>
      <c r="D28" s="49">
        <f t="shared" si="3"/>
        <v>0</v>
      </c>
      <c r="E28" s="50" t="str">
        <f t="shared" si="4"/>
        <v>0:0</v>
      </c>
    </row>
    <row r="29" spans="2:5" ht="20.149999999999999" customHeight="1" thickBot="1" x14ac:dyDescent="0.45">
      <c r="B29" s="42">
        <v>8</v>
      </c>
      <c r="C29" s="51">
        <v>0</v>
      </c>
      <c r="D29" s="51">
        <f t="shared" si="3"/>
        <v>0</v>
      </c>
      <c r="E29" s="52" t="str">
        <f t="shared" si="4"/>
        <v>0:0</v>
      </c>
    </row>
  </sheetData>
  <mergeCells count="1">
    <mergeCell ref="O8:Q8"/>
  </mergeCells>
  <phoneticPr fontId="0" type="noConversion"/>
  <conditionalFormatting sqref="E11 D10 J16 C9 F12 G13 H14 I15">
    <cfRule type="cellIs" dxfId="1" priority="1" stopIfTrue="1" operator="equal">
      <formula>"""0:0"""</formula>
    </cfRule>
  </conditionalFormatting>
  <conditionalFormatting sqref="J12:J15 F11:G11 H15:H16 I16 C10:C16 D11:D16 E12:E16 F13:F16 G14:G16 I12:I14 I10:J11 D9:J9 E10:G10 F9:F11 G9:G12 H9:H13">
    <cfRule type="cellIs" dxfId="0" priority="2" stopIfTrue="1" operator="equal">
      <formula>"0:0"</formula>
    </cfRule>
  </conditionalFormatting>
  <dataValidations count="1">
    <dataValidation type="list" allowBlank="1" showInputMessage="1" showErrorMessage="1" sqref="D9:D10 G9:G13 J9:J16 F9:F12 C9 E9:E11 I9:I15 H9:H14" xr:uid="{00000000-0002-0000-0600-000000000000}">
      <formula1>skore</formula1>
    </dataValidation>
  </dataValidations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0DD4C-F3CD-4EAE-AD18-A9DEA804C1D6}">
  <dimension ref="B1:N32"/>
  <sheetViews>
    <sheetView zoomScaleNormal="100" workbookViewId="0">
      <selection activeCell="P22" sqref="P22"/>
    </sheetView>
  </sheetViews>
  <sheetFormatPr defaultRowHeight="12.5" x14ac:dyDescent="0.25"/>
  <cols>
    <col min="3" max="4" width="8.7265625" style="112"/>
    <col min="6" max="6" width="8.7265625" style="112"/>
    <col min="7" max="7" width="8.7265625" style="101"/>
    <col min="9" max="9" width="8.7265625" style="101"/>
  </cols>
  <sheetData>
    <row r="1" spans="2:14" x14ac:dyDescent="0.25">
      <c r="I1" s="106"/>
    </row>
    <row r="3" spans="2:14" x14ac:dyDescent="0.25">
      <c r="H3" s="99" t="s">
        <v>50</v>
      </c>
    </row>
    <row r="4" spans="2:14" x14ac:dyDescent="0.25">
      <c r="F4" s="113"/>
      <c r="G4" s="110" t="s">
        <v>72</v>
      </c>
      <c r="H4" s="98"/>
      <c r="I4" s="102"/>
      <c r="J4" s="90"/>
      <c r="K4" s="93"/>
    </row>
    <row r="5" spans="2:14" x14ac:dyDescent="0.25">
      <c r="E5" s="92"/>
      <c r="G5" s="111"/>
      <c r="H5" s="100" t="s">
        <v>88</v>
      </c>
      <c r="I5" s="104">
        <v>1</v>
      </c>
      <c r="K5" s="89"/>
    </row>
    <row r="6" spans="2:14" x14ac:dyDescent="0.25">
      <c r="D6" s="113"/>
      <c r="E6" s="91"/>
      <c r="K6" s="92"/>
      <c r="L6" s="90"/>
    </row>
    <row r="7" spans="2:14" x14ac:dyDescent="0.25">
      <c r="C7" s="115"/>
      <c r="E7" s="92"/>
      <c r="F7" s="112">
        <v>5</v>
      </c>
      <c r="H7" s="100" t="s">
        <v>52</v>
      </c>
      <c r="I7" s="103"/>
      <c r="K7" s="92">
        <v>7</v>
      </c>
      <c r="L7" s="94"/>
    </row>
    <row r="8" spans="2:14" x14ac:dyDescent="0.25">
      <c r="B8" s="92"/>
      <c r="C8" s="116"/>
      <c r="D8" s="114">
        <v>9</v>
      </c>
      <c r="E8" s="107" t="s">
        <v>76</v>
      </c>
      <c r="F8" s="114"/>
      <c r="G8" s="110" t="s">
        <v>73</v>
      </c>
      <c r="I8" s="102"/>
      <c r="J8" s="90"/>
      <c r="K8" s="91"/>
      <c r="L8" s="95"/>
    </row>
    <row r="9" spans="2:14" x14ac:dyDescent="0.25">
      <c r="B9" s="92"/>
      <c r="H9" s="100" t="s">
        <v>89</v>
      </c>
      <c r="I9" s="104">
        <v>2</v>
      </c>
      <c r="L9" s="92"/>
    </row>
    <row r="10" spans="2:14" x14ac:dyDescent="0.25">
      <c r="B10" s="91"/>
      <c r="C10" s="112">
        <v>12</v>
      </c>
      <c r="L10" s="92"/>
      <c r="M10" s="90"/>
    </row>
    <row r="11" spans="2:14" x14ac:dyDescent="0.25">
      <c r="B11" s="92"/>
      <c r="H11" s="100" t="s">
        <v>55</v>
      </c>
      <c r="I11" s="103"/>
      <c r="L11" s="92">
        <v>11</v>
      </c>
      <c r="M11" s="94"/>
    </row>
    <row r="12" spans="2:14" x14ac:dyDescent="0.25">
      <c r="B12" s="92"/>
      <c r="D12" s="113"/>
      <c r="E12" s="99" t="s">
        <v>77</v>
      </c>
      <c r="F12" s="113"/>
      <c r="G12" s="110" t="s">
        <v>74</v>
      </c>
      <c r="I12" s="102"/>
      <c r="J12" s="93"/>
      <c r="K12" s="93"/>
      <c r="L12" s="92"/>
      <c r="M12" s="95"/>
    </row>
    <row r="13" spans="2:14" x14ac:dyDescent="0.25">
      <c r="B13" s="92"/>
      <c r="C13" s="115"/>
      <c r="E13" s="92"/>
      <c r="H13" s="100" t="s">
        <v>90</v>
      </c>
      <c r="I13" s="104">
        <v>3</v>
      </c>
      <c r="K13" s="89"/>
      <c r="L13" s="95"/>
      <c r="M13" s="95"/>
    </row>
    <row r="14" spans="2:14" x14ac:dyDescent="0.25">
      <c r="C14" s="116"/>
      <c r="D14" s="113">
        <v>10</v>
      </c>
      <c r="E14" s="91"/>
      <c r="K14" s="92"/>
      <c r="L14" s="96"/>
      <c r="M14" s="95"/>
    </row>
    <row r="15" spans="2:14" x14ac:dyDescent="0.25">
      <c r="E15" s="92"/>
      <c r="F15" s="112">
        <v>6</v>
      </c>
      <c r="H15" s="100" t="s">
        <v>57</v>
      </c>
      <c r="I15" s="103"/>
      <c r="K15" s="92">
        <v>8</v>
      </c>
      <c r="M15" s="107" t="s">
        <v>67</v>
      </c>
      <c r="N15" s="90"/>
    </row>
    <row r="16" spans="2:14" x14ac:dyDescent="0.25">
      <c r="E16" s="92"/>
      <c r="F16" s="114"/>
      <c r="G16" s="110" t="s">
        <v>75</v>
      </c>
      <c r="I16" s="102"/>
      <c r="J16" s="90"/>
      <c r="K16" s="91"/>
      <c r="M16" s="92"/>
      <c r="N16" s="99" t="s">
        <v>68</v>
      </c>
    </row>
    <row r="17" spans="2:13" x14ac:dyDescent="0.25">
      <c r="H17" s="100" t="s">
        <v>91</v>
      </c>
      <c r="I17" s="104">
        <v>4</v>
      </c>
      <c r="M17" s="92"/>
    </row>
    <row r="18" spans="2:13" x14ac:dyDescent="0.25">
      <c r="B18" s="99" t="s">
        <v>78</v>
      </c>
      <c r="F18" s="119" t="s">
        <v>81</v>
      </c>
      <c r="K18" s="100" t="s">
        <v>65</v>
      </c>
      <c r="M18" s="92"/>
    </row>
    <row r="19" spans="2:13" x14ac:dyDescent="0.25">
      <c r="B19" s="98"/>
      <c r="C19" s="117"/>
      <c r="F19" s="117"/>
      <c r="I19" s="106"/>
      <c r="L19" s="89"/>
      <c r="M19" s="96"/>
    </row>
    <row r="20" spans="2:13" x14ac:dyDescent="0.25">
      <c r="B20" s="100" t="s">
        <v>79</v>
      </c>
      <c r="C20" s="115"/>
      <c r="D20" s="118" t="s">
        <v>84</v>
      </c>
      <c r="F20" s="121" t="s">
        <v>82</v>
      </c>
      <c r="G20" s="120" t="s">
        <v>85</v>
      </c>
      <c r="K20" s="100" t="s">
        <v>66</v>
      </c>
      <c r="L20" s="91">
        <v>13</v>
      </c>
    </row>
    <row r="22" spans="2:13" x14ac:dyDescent="0.25">
      <c r="B22" s="93"/>
      <c r="D22" s="113"/>
      <c r="F22" s="113"/>
      <c r="G22" s="103"/>
    </row>
    <row r="23" spans="2:13" x14ac:dyDescent="0.25">
      <c r="B23" s="99" t="s">
        <v>86</v>
      </c>
      <c r="D23" s="119" t="s">
        <v>80</v>
      </c>
      <c r="F23" s="119" t="s">
        <v>87</v>
      </c>
      <c r="G23" s="106" t="s">
        <v>83</v>
      </c>
      <c r="I23" s="109" t="s">
        <v>71</v>
      </c>
      <c r="K23" s="108" t="s">
        <v>70</v>
      </c>
      <c r="M23" s="108" t="s">
        <v>69</v>
      </c>
    </row>
    <row r="25" spans="2:13" x14ac:dyDescent="0.25">
      <c r="M25" s="97"/>
    </row>
    <row r="26" spans="2:13" x14ac:dyDescent="0.25">
      <c r="M26" s="97"/>
    </row>
    <row r="27" spans="2:13" x14ac:dyDescent="0.25">
      <c r="M27" s="97"/>
    </row>
    <row r="32" spans="2:13" x14ac:dyDescent="0.25">
      <c r="L32" s="97"/>
    </row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98B3-ABD4-41C8-90C6-FFA04AB0A260}">
  <dimension ref="A1"/>
  <sheetViews>
    <sheetView topLeftCell="A22" workbookViewId="0">
      <selection activeCell="A14" sqref="A14"/>
    </sheetView>
  </sheetViews>
  <sheetFormatPr defaultRowHeight="12.5" x14ac:dyDescent="0.25"/>
  <sheetData/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K18"/>
  <sheetViews>
    <sheetView workbookViewId="0">
      <selection activeCell="M26" sqref="M26"/>
    </sheetView>
  </sheetViews>
  <sheetFormatPr defaultRowHeight="12.5" x14ac:dyDescent="0.25"/>
  <sheetData>
    <row r="2" spans="3:11" x14ac:dyDescent="0.25">
      <c r="C2" s="2" t="s">
        <v>7</v>
      </c>
    </row>
    <row r="3" spans="3:11" x14ac:dyDescent="0.25">
      <c r="C3" s="80" t="s">
        <v>2</v>
      </c>
    </row>
    <row r="4" spans="3:11" x14ac:dyDescent="0.25">
      <c r="C4" s="2" t="s">
        <v>3</v>
      </c>
    </row>
    <row r="5" spans="3:11" x14ac:dyDescent="0.25">
      <c r="C5" s="2" t="s">
        <v>1</v>
      </c>
    </row>
    <row r="6" spans="3:11" x14ac:dyDescent="0.25">
      <c r="C6" s="2" t="s">
        <v>4</v>
      </c>
    </row>
    <row r="7" spans="3:11" x14ac:dyDescent="0.25">
      <c r="C7" s="2" t="s">
        <v>5</v>
      </c>
    </row>
    <row r="8" spans="3:11" x14ac:dyDescent="0.25">
      <c r="C8" s="2" t="s">
        <v>6</v>
      </c>
      <c r="E8" s="1"/>
      <c r="G8" s="1"/>
    </row>
    <row r="9" spans="3:11" x14ac:dyDescent="0.25">
      <c r="C9" s="2" t="s">
        <v>44</v>
      </c>
      <c r="E9" s="1"/>
      <c r="G9" s="1"/>
    </row>
    <row r="10" spans="3:11" x14ac:dyDescent="0.25">
      <c r="C10" s="2" t="s">
        <v>45</v>
      </c>
      <c r="E10" s="1"/>
    </row>
    <row r="11" spans="3:11" x14ac:dyDescent="0.25">
      <c r="C11" s="2"/>
      <c r="I11" s="1"/>
    </row>
    <row r="12" spans="3:11" x14ac:dyDescent="0.25">
      <c r="C12" s="2"/>
      <c r="E12" s="1"/>
      <c r="G12" s="1"/>
      <c r="K12" s="1"/>
    </row>
    <row r="13" spans="3:11" x14ac:dyDescent="0.25">
      <c r="C13" s="2"/>
    </row>
    <row r="14" spans="3:11" x14ac:dyDescent="0.25">
      <c r="C14" s="2"/>
      <c r="E14" s="1"/>
    </row>
    <row r="15" spans="3:11" x14ac:dyDescent="0.25">
      <c r="C15" s="2"/>
    </row>
    <row r="16" spans="3:11" x14ac:dyDescent="0.25">
      <c r="C16" s="2"/>
    </row>
    <row r="17" spans="3:3" x14ac:dyDescent="0.25">
      <c r="C17" s="2"/>
    </row>
    <row r="18" spans="3:3" x14ac:dyDescent="0.25">
      <c r="C18" s="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631-C3D0-49EA-8350-9A5ADD485965}">
  <dimension ref="M20:Q33"/>
  <sheetViews>
    <sheetView topLeftCell="A31" workbookViewId="0">
      <selection activeCell="M50" sqref="M50"/>
    </sheetView>
  </sheetViews>
  <sheetFormatPr defaultRowHeight="12.5" x14ac:dyDescent="0.25"/>
  <sheetData>
    <row r="20" spans="13:17" x14ac:dyDescent="0.25">
      <c r="M20" s="99" t="s">
        <v>58</v>
      </c>
      <c r="N20" s="101"/>
    </row>
    <row r="21" spans="13:17" x14ac:dyDescent="0.25">
      <c r="M21" s="98"/>
      <c r="N21" s="102"/>
      <c r="O21" s="90"/>
      <c r="P21" s="93"/>
    </row>
    <row r="22" spans="13:17" x14ac:dyDescent="0.25">
      <c r="M22" s="100" t="s">
        <v>59</v>
      </c>
      <c r="N22" s="104" t="s">
        <v>62</v>
      </c>
      <c r="P22" s="89"/>
    </row>
    <row r="23" spans="13:17" x14ac:dyDescent="0.25">
      <c r="N23" s="101"/>
      <c r="P23" s="92"/>
      <c r="Q23" s="90"/>
    </row>
    <row r="24" spans="13:17" x14ac:dyDescent="0.25">
      <c r="M24" s="100" t="s">
        <v>60</v>
      </c>
      <c r="N24" s="103"/>
      <c r="P24" s="92"/>
      <c r="Q24" s="88"/>
    </row>
    <row r="25" spans="13:17" x14ac:dyDescent="0.25">
      <c r="N25" s="102"/>
      <c r="O25" s="90"/>
      <c r="P25" s="91"/>
      <c r="Q25" s="105"/>
    </row>
    <row r="26" spans="13:17" x14ac:dyDescent="0.25">
      <c r="M26" s="100" t="s">
        <v>61</v>
      </c>
      <c r="N26" s="104" t="s">
        <v>63</v>
      </c>
      <c r="Q26" s="97"/>
    </row>
    <row r="27" spans="13:17" x14ac:dyDescent="0.25">
      <c r="N27" s="101"/>
    </row>
    <row r="28" spans="13:17" x14ac:dyDescent="0.25">
      <c r="N28" s="106" t="s">
        <v>64</v>
      </c>
    </row>
    <row r="29" spans="13:17" x14ac:dyDescent="0.25">
      <c r="M29" s="99" t="s">
        <v>62</v>
      </c>
      <c r="N29" s="101"/>
    </row>
    <row r="31" spans="13:17" x14ac:dyDescent="0.25">
      <c r="M31" s="98"/>
      <c r="N31" s="102"/>
      <c r="O31" s="90"/>
      <c r="P31" s="93"/>
    </row>
    <row r="32" spans="13:17" x14ac:dyDescent="0.25">
      <c r="M32" s="100"/>
      <c r="N32" s="104"/>
      <c r="P32" s="98"/>
    </row>
    <row r="33" spans="14:14" x14ac:dyDescent="0.25">
      <c r="N33" s="10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tabulka_tisk</vt:lpstr>
      <vt:lpstr>Prezence</vt:lpstr>
      <vt:lpstr>skupina 1</vt:lpstr>
      <vt:lpstr>skupina 2</vt:lpstr>
      <vt:lpstr>skupina 3</vt:lpstr>
      <vt:lpstr>skupina 4</vt:lpstr>
      <vt:lpstr>Pavouk_finále</vt:lpstr>
      <vt:lpstr>Pavouk_nepostupující</vt:lpstr>
      <vt:lpstr>žáci 1 </vt:lpstr>
      <vt:lpstr>žáci 2</vt:lpstr>
      <vt:lpstr>dívky</vt:lpstr>
      <vt:lpstr>finále žáci</vt:lpstr>
      <vt:lpstr>Pavouk_2_skupiny</vt:lpstr>
      <vt:lpstr>Pavouk_nákres</vt:lpstr>
      <vt:lpstr>List3</vt:lpstr>
      <vt:lpstr>List4</vt:lpstr>
      <vt:lpstr>skore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zda2cj</dc:creator>
  <cp:lastModifiedBy>Ryglova Iveta (JhP/TEF10.1)</cp:lastModifiedBy>
  <cp:lastPrinted>2024-12-06T12:01:03Z</cp:lastPrinted>
  <dcterms:created xsi:type="dcterms:W3CDTF">2010-02-16T10:14:38Z</dcterms:created>
  <dcterms:modified xsi:type="dcterms:W3CDTF">2024-12-12T08:30:10Z</dcterms:modified>
</cp:coreProperties>
</file>